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y\Documents\Facilities\Facilities Modernization\"/>
    </mc:Choice>
  </mc:AlternateContent>
  <xr:revisionPtr revIDLastSave="0" documentId="13_ncr:1_{10DC1E01-6BFC-4B84-8938-BE491F91C671}" xr6:coauthVersionLast="44" xr6:coauthVersionMax="44" xr10:uidLastSave="{00000000-0000-0000-0000-000000000000}"/>
  <bookViews>
    <workbookView xWindow="420" yWindow="1560" windowWidth="14520" windowHeight="11385" xr2:uid="{602C1B07-A11A-46DB-97A5-798F31DE28D1}"/>
    <workbookView xWindow="765" yWindow="1905" windowWidth="14520" windowHeight="11385" xr2:uid="{9001D519-03F4-4A4E-8AEB-90A2C6375B17}"/>
  </bookViews>
  <sheets>
    <sheet name="Summary" sheetId="4" r:id="rId1"/>
    <sheet name="SchxSch" sheetId="3" r:id="rId2"/>
    <sheet name="Appendix A.4" sheetId="5" r:id="rId3"/>
    <sheet name="Appendix A.14" sheetId="2" r:id="rId4"/>
  </sheets>
  <definedNames>
    <definedName name="_xlnm._FilterDatabase" localSheetId="3" hidden="1">'Appendix A.14'!$A$5:$P$5</definedName>
    <definedName name="_xlnm._FilterDatabase" localSheetId="1" hidden="1">SchxSch!$A$1:$N$39</definedName>
    <definedName name="_xlnm._FilterDatabase" localSheetId="0" hidden="1">Summary!$A$1:$L$112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152" i="4" l="1"/>
  <c r="F155" i="4" s="1"/>
  <c r="H155" i="4" l="1"/>
  <c r="E155" i="4"/>
  <c r="G155" i="4"/>
  <c r="H121" i="4"/>
  <c r="H120" i="4"/>
  <c r="H119" i="4"/>
  <c r="H118" i="4"/>
  <c r="H117" i="4"/>
  <c r="H116" i="4"/>
  <c r="H115" i="4"/>
  <c r="H114" i="4"/>
  <c r="F121" i="4"/>
  <c r="F120" i="4"/>
  <c r="F119" i="4"/>
  <c r="F118" i="4"/>
  <c r="F117" i="4"/>
  <c r="F116" i="4"/>
  <c r="F115" i="4"/>
  <c r="E121" i="4"/>
  <c r="E120" i="4"/>
  <c r="E153" i="4" s="1"/>
  <c r="E119" i="4"/>
  <c r="E118" i="4"/>
  <c r="E117" i="4"/>
  <c r="E116" i="4"/>
  <c r="E115" i="4"/>
  <c r="G121" i="4"/>
  <c r="G120" i="4"/>
  <c r="G119" i="4"/>
  <c r="G118" i="4"/>
  <c r="G117" i="4"/>
  <c r="G116" i="4"/>
  <c r="G115" i="4"/>
  <c r="F114" i="4"/>
  <c r="E114" i="4"/>
  <c r="G114" i="4"/>
  <c r="D121" i="4"/>
  <c r="D120" i="4"/>
  <c r="D119" i="4"/>
  <c r="D118" i="4"/>
  <c r="D117" i="4"/>
  <c r="D116" i="4"/>
  <c r="D115" i="4"/>
  <c r="D114" i="4"/>
  <c r="C121" i="4"/>
  <c r="C120" i="4"/>
  <c r="C119" i="4"/>
  <c r="C118" i="4"/>
  <c r="C117" i="4"/>
  <c r="C116" i="4"/>
  <c r="C115" i="4"/>
  <c r="C114" i="4"/>
  <c r="C153" i="4" l="1"/>
  <c r="D153" i="4"/>
  <c r="E156" i="4" s="1"/>
  <c r="G153" i="4"/>
  <c r="F153" i="4"/>
  <c r="H153" i="4"/>
  <c r="G132" i="4"/>
  <c r="H127" i="4"/>
  <c r="D137" i="4"/>
  <c r="F125" i="4"/>
  <c r="E125" i="4"/>
  <c r="D126" i="4"/>
  <c r="D132" i="4"/>
  <c r="D125" i="4"/>
  <c r="G125" i="4"/>
  <c r="G131" i="4"/>
  <c r="E132" i="4"/>
  <c r="H125" i="4"/>
  <c r="D135" i="4"/>
  <c r="H126" i="4"/>
  <c r="D136" i="4"/>
  <c r="E126" i="4"/>
  <c r="D128" i="4"/>
  <c r="G126" i="4"/>
  <c r="E127" i="4"/>
  <c r="F128" i="4"/>
  <c r="H128" i="4"/>
  <c r="D138" i="4"/>
  <c r="D129" i="4"/>
  <c r="G127" i="4"/>
  <c r="E128" i="4"/>
  <c r="F129" i="4"/>
  <c r="H129" i="4"/>
  <c r="D139" i="4"/>
  <c r="F126" i="4"/>
  <c r="D127" i="4"/>
  <c r="D130" i="4"/>
  <c r="G128" i="4"/>
  <c r="E129" i="4"/>
  <c r="F130" i="4"/>
  <c r="H130" i="4"/>
  <c r="D140" i="4"/>
  <c r="D131" i="4"/>
  <c r="G129" i="4"/>
  <c r="E130" i="4"/>
  <c r="F131" i="4"/>
  <c r="H131" i="4"/>
  <c r="D141" i="4"/>
  <c r="G130" i="4"/>
  <c r="E131" i="4"/>
  <c r="F132" i="4"/>
  <c r="H132" i="4"/>
  <c r="D142" i="4"/>
  <c r="F127" i="4"/>
  <c r="H122" i="4"/>
  <c r="F122" i="4"/>
  <c r="E122" i="4"/>
  <c r="G122" i="4"/>
  <c r="D122" i="4"/>
  <c r="C122" i="4"/>
  <c r="H156" i="4" l="1"/>
  <c r="F156" i="4"/>
  <c r="G156" i="4"/>
</calcChain>
</file>

<file path=xl/sharedStrings.xml><?xml version="1.0" encoding="utf-8"?>
<sst xmlns="http://schemas.openxmlformats.org/spreadsheetml/2006/main" count="1762" uniqueCount="549">
  <si>
    <t>Ward 1</t>
  </si>
  <si>
    <t>Ward 2</t>
  </si>
  <si>
    <t>Ward 3</t>
  </si>
  <si>
    <t>Ward 4</t>
  </si>
  <si>
    <t>Ward 5</t>
  </si>
  <si>
    <t>Ward 6</t>
  </si>
  <si>
    <t>Ward 7</t>
  </si>
  <si>
    <t>Ward 8</t>
  </si>
  <si>
    <t>Ward</t>
  </si>
  <si>
    <t>Phase 1</t>
  </si>
  <si>
    <t>Total</t>
  </si>
  <si>
    <t>Note: Projects that begin in FY2023 and FY2024 will incur costs after the planning period. Total costs for these projects are estimated.</t>
  </si>
  <si>
    <t>**Early Childhood Education Center</t>
  </si>
  <si>
    <t>* Total cost includes estimated total project costs for modernizations continuing construction past FY2019-FY2024 CIP</t>
  </si>
  <si>
    <t>Source: FY2019-FY2024 CIP, DCPS School Facility CIP FY2019-FY2024</t>
  </si>
  <si>
    <t>-</t>
  </si>
  <si>
    <t>Education Campus</t>
  </si>
  <si>
    <t>Cluster 18</t>
  </si>
  <si>
    <t>DCPS</t>
  </si>
  <si>
    <t>West ES Renovation/Modernization</t>
  </si>
  <si>
    <t>1338 Farragut Street NW</t>
  </si>
  <si>
    <t>West EC</t>
  </si>
  <si>
    <t>DGS_0179.0</t>
  </si>
  <si>
    <t>$48.8*</t>
  </si>
  <si>
    <t>High</t>
  </si>
  <si>
    <t>Cluster 3</t>
  </si>
  <si>
    <t>Washington-Metro Renovation/Modernization</t>
  </si>
  <si>
    <t>300 Bryant Street NW</t>
  </si>
  <si>
    <t>Washington Metropolitan HS; CHOICE Academy</t>
  </si>
  <si>
    <t>DGS_0789.0</t>
  </si>
  <si>
    <t>$86.4*</t>
  </si>
  <si>
    <t>Elementary</t>
  </si>
  <si>
    <t>Cluster 2</t>
  </si>
  <si>
    <t>Tubman ES Modernization</t>
  </si>
  <si>
    <t>3101 13th Street NW</t>
  </si>
  <si>
    <t>Tubman ES</t>
  </si>
  <si>
    <t>DGS_0471.0</t>
  </si>
  <si>
    <t>$66.0*</t>
  </si>
  <si>
    <t>Truesdell ES Modernization</t>
  </si>
  <si>
    <t>800 Ingraham Street NW</t>
  </si>
  <si>
    <t>Truesdell EC</t>
  </si>
  <si>
    <t>DGS_0738.0</t>
  </si>
  <si>
    <t>$82.7*</t>
  </si>
  <si>
    <t>Cluster 30</t>
  </si>
  <si>
    <t>Thomas Elementary</t>
  </si>
  <si>
    <t>650 Anacostia Avenue NE</t>
  </si>
  <si>
    <t>Thomas ES</t>
  </si>
  <si>
    <t>DGS_0719.0</t>
  </si>
  <si>
    <t>Other**</t>
  </si>
  <si>
    <t>Cluster 6</t>
  </si>
  <si>
    <t>Thaddeus Stevens</t>
  </si>
  <si>
    <t>TBD</t>
  </si>
  <si>
    <t>Cluster 5</t>
  </si>
  <si>
    <t>Francis/Stevens EC Renovation/Modernization</t>
  </si>
  <si>
    <t>2425 N Street NW</t>
  </si>
  <si>
    <t>SWW @ Francis Stevens EC</t>
  </si>
  <si>
    <t>DGS_0420.0</t>
  </si>
  <si>
    <t>Cluster 14</t>
  </si>
  <si>
    <t>Stoddert ES Expansion</t>
  </si>
  <si>
    <t>4001 Calvert Street NW</t>
  </si>
  <si>
    <t>Stoddert ES</t>
  </si>
  <si>
    <t>DGS_0578.0</t>
  </si>
  <si>
    <t>Smothers ES Renovation/Modernization</t>
  </si>
  <si>
    <t>4400 Brooks Street NE</t>
  </si>
  <si>
    <t>Smothers ES</t>
  </si>
  <si>
    <t>DGS_0612.0</t>
  </si>
  <si>
    <t>Cluster 25</t>
  </si>
  <si>
    <t>Anne M. Goding ES</t>
  </si>
  <si>
    <t>920 F Street NE</t>
  </si>
  <si>
    <t>School Within School at Goding</t>
  </si>
  <si>
    <t>DGS_0762.0</t>
  </si>
  <si>
    <t>Raymond ES Renovation/Modernization</t>
  </si>
  <si>
    <t>915 Spring Road NW</t>
  </si>
  <si>
    <t>Raymond EC</t>
  </si>
  <si>
    <t>DGS_0788.0</t>
  </si>
  <si>
    <t>$67.6*</t>
  </si>
  <si>
    <t>Middle</t>
  </si>
  <si>
    <t>Cluster 1</t>
  </si>
  <si>
    <t>Adams ES Renovation/Modernization</t>
  </si>
  <si>
    <t>2020 19th Street NW</t>
  </si>
  <si>
    <t>Oyster Adams Bilingual School (Adams)</t>
  </si>
  <si>
    <t>DGS_0380.0</t>
  </si>
  <si>
    <t>Maury ES Renovation/Modernization</t>
  </si>
  <si>
    <t>1250 Constitution Avenue NE</t>
  </si>
  <si>
    <t>Maury ES</t>
  </si>
  <si>
    <t>DGS_0258.0</t>
  </si>
  <si>
    <t>$73.8*</t>
  </si>
  <si>
    <t>Cluster 38</t>
  </si>
  <si>
    <t>Malcolm X @ Green ES Renovation/Modernization</t>
  </si>
  <si>
    <t>1500 Mississippi Avenue SE</t>
  </si>
  <si>
    <t>Malcolm X ES at Green</t>
  </si>
  <si>
    <t>DGS_0313.0</t>
  </si>
  <si>
    <t>Cluster 32</t>
  </si>
  <si>
    <t>Kimball ES Renovation/Modernization</t>
  </si>
  <si>
    <t>3375 Minnesota Avenue SE</t>
  </si>
  <si>
    <t>Kimball ES</t>
  </si>
  <si>
    <t>DGS_0514.0</t>
  </si>
  <si>
    <t>Cluster 13</t>
  </si>
  <si>
    <t>Key ES Expansion</t>
  </si>
  <si>
    <t>5001 Dana Place NW</t>
  </si>
  <si>
    <t>Key ES</t>
  </si>
  <si>
    <t>DGS_0653.0</t>
  </si>
  <si>
    <t>Cluster 9</t>
  </si>
  <si>
    <t>Co-located</t>
  </si>
  <si>
    <t>Jefferson MS Modernization /Renovation</t>
  </si>
  <si>
    <t>801 7th Street SW</t>
  </si>
  <si>
    <t>Jefferson Middle School Academy; AppleTree Early Learning PCS - Southwest</t>
  </si>
  <si>
    <t>DGS_0739.0</t>
  </si>
  <si>
    <t>$84*</t>
  </si>
  <si>
    <t>J O Wilson ES Renovation/Modernization</t>
  </si>
  <si>
    <t>660 K Street NE</t>
  </si>
  <si>
    <t>J O Wilson ES</t>
  </si>
  <si>
    <t>DGS_0695.0</t>
  </si>
  <si>
    <t>Cluster 4</t>
  </si>
  <si>
    <t>Hyde ES Renovation/Modernization</t>
  </si>
  <si>
    <t>3219 O Street NW</t>
  </si>
  <si>
    <t>Hyde-Addison ES</t>
  </si>
  <si>
    <t>DGS_0485.0</t>
  </si>
  <si>
    <t>Cluster 31</t>
  </si>
  <si>
    <t>Houston ES Renovation/Modernization</t>
  </si>
  <si>
    <t>1100 50th Place NE</t>
  </si>
  <si>
    <t>Houston ES</t>
  </si>
  <si>
    <t>DGS_0219.0</t>
  </si>
  <si>
    <t>Cluster 36</t>
  </si>
  <si>
    <t>Garfield ES Renovation/Modernization</t>
  </si>
  <si>
    <t>2435 Alabama Avenue SE</t>
  </si>
  <si>
    <t>Garfield ES</t>
  </si>
  <si>
    <t>DGS_0421.0</t>
  </si>
  <si>
    <t>Eliot-Hine JHS Renovation/Modernization</t>
  </si>
  <si>
    <t>1830 Constitution Avenue NE</t>
  </si>
  <si>
    <t>Eliot Hine MS</t>
  </si>
  <si>
    <t>DGS_0359.0</t>
  </si>
  <si>
    <t>Cluster 15</t>
  </si>
  <si>
    <t>Eaton ES Renovation/Modernization</t>
  </si>
  <si>
    <t>3301 Lowell Street NW</t>
  </si>
  <si>
    <t>Eaton ES</t>
  </si>
  <si>
    <t>DGS_0507.0</t>
  </si>
  <si>
    <t>Dorothy Height ES Modernization</t>
  </si>
  <si>
    <t>1300 Allison Street NW</t>
  </si>
  <si>
    <t>Dorothy Height ES</t>
  </si>
  <si>
    <t>DGS_0775.0</t>
  </si>
  <si>
    <t>Cluster 17</t>
  </si>
  <si>
    <t>Coolidge HS Renovation/Modernization</t>
  </si>
  <si>
    <t>6315 5th Street NW</t>
  </si>
  <si>
    <t>Coolidge HS</t>
  </si>
  <si>
    <t>DGS_0710.0</t>
  </si>
  <si>
    <t>Logan ES Renovation/Modernization</t>
  </si>
  <si>
    <t>215 G Street NE</t>
  </si>
  <si>
    <t>Capitol Hill Montessori School at Logan</t>
  </si>
  <si>
    <t>DGS_0457.0</t>
  </si>
  <si>
    <t>Cluster 33</t>
  </si>
  <si>
    <t>CW Harris ES Renovation/Modernization</t>
  </si>
  <si>
    <t>301 53rd Street SE</t>
  </si>
  <si>
    <t>C W Harris ES</t>
  </si>
  <si>
    <t>DGS_0455.0</t>
  </si>
  <si>
    <t>Cluster 23</t>
  </si>
  <si>
    <t>Browne EC Modernization</t>
  </si>
  <si>
    <t>850 26th Street NE</t>
  </si>
  <si>
    <t>Browne EC</t>
  </si>
  <si>
    <t>DGS_0422.0</t>
  </si>
  <si>
    <t>Cluster 26</t>
  </si>
  <si>
    <t>Brent ES Expansion</t>
  </si>
  <si>
    <t>301 North Carolina Avenue SE</t>
  </si>
  <si>
    <t>Brent ES</t>
  </si>
  <si>
    <t>DGS_0504.0</t>
  </si>
  <si>
    <t>Cluster 34</t>
  </si>
  <si>
    <t>Boone ES Renovation/Modernization</t>
  </si>
  <si>
    <t>2200 Minnesota Avenue SE</t>
  </si>
  <si>
    <t>Boone ES</t>
  </si>
  <si>
    <t>DGS_0182.0</t>
  </si>
  <si>
    <t>Banneker HS Renovation/Modernization</t>
  </si>
  <si>
    <t>800 Euclid Street NW</t>
  </si>
  <si>
    <t>Benjamin Banneker HS</t>
  </si>
  <si>
    <t>DGS_0737.0</t>
  </si>
  <si>
    <t>Aiton ES Renovation/Modernization</t>
  </si>
  <si>
    <t>533 48th Place NE</t>
  </si>
  <si>
    <t>Aiton ES</t>
  </si>
  <si>
    <t>DGS_0669.0</t>
  </si>
  <si>
    <t>Total Cost</t>
  </si>
  <si>
    <t>FY24</t>
  </si>
  <si>
    <t>FY23</t>
  </si>
  <si>
    <t>FY22</t>
  </si>
  <si>
    <t>FY21</t>
  </si>
  <si>
    <t>FY20</t>
  </si>
  <si>
    <t>FY19</t>
  </si>
  <si>
    <t xml:space="preserve">Grade Band </t>
  </si>
  <si>
    <t>Cluster</t>
  </si>
  <si>
    <t>Sector</t>
  </si>
  <si>
    <t>Project</t>
  </si>
  <si>
    <t>Address</t>
  </si>
  <si>
    <t>School Name(s)</t>
  </si>
  <si>
    <t>Facility ID</t>
  </si>
  <si>
    <t>Appendix A.14 FY2019-FY2024 CIP Investment Costs by Project and Year ($US Million)</t>
  </si>
  <si>
    <t>DGS_0761.0</t>
  </si>
  <si>
    <t>DGS_0566.0</t>
  </si>
  <si>
    <t>Amidon-Bowen ES</t>
  </si>
  <si>
    <t>DGS_0324.0</t>
  </si>
  <si>
    <t>Anacostia HS</t>
  </si>
  <si>
    <t>DGS_0519.0</t>
  </si>
  <si>
    <t>Ballou HS; Ballou STAY</t>
  </si>
  <si>
    <t>DGS_0605.0</t>
  </si>
  <si>
    <t>Barnard ES</t>
  </si>
  <si>
    <t>DGS_0535.0</t>
  </si>
  <si>
    <t>Beers ES</t>
  </si>
  <si>
    <t>DGS_0191.0</t>
  </si>
  <si>
    <t>DGS_0270.0</t>
  </si>
  <si>
    <t>Brightwood EC</t>
  </si>
  <si>
    <t>DGS_0235.0</t>
  </si>
  <si>
    <t>Brookland MS</t>
  </si>
  <si>
    <t>DGS_0533.0</t>
  </si>
  <si>
    <t>Bruce Monroe ES at Park View</t>
  </si>
  <si>
    <t>DGS_0301.0</t>
  </si>
  <si>
    <t>Bunker Hill ES</t>
  </si>
  <si>
    <t>DGS_0356.0</t>
  </si>
  <si>
    <t>Burroughs EC</t>
  </si>
  <si>
    <t>DGS_0740.0</t>
  </si>
  <si>
    <t>Burrville ES</t>
  </si>
  <si>
    <t>DGS_0773.0</t>
  </si>
  <si>
    <t>DGS_0178.0</t>
  </si>
  <si>
    <t>Cardozo EC</t>
  </si>
  <si>
    <t>DGS_0774.0</t>
  </si>
  <si>
    <t>Cesar Chavez PCS for Public Policy - Chavez Prep</t>
  </si>
  <si>
    <t>DGS_0357.0</t>
  </si>
  <si>
    <t>Cleveland ES</t>
  </si>
  <si>
    <t>DGS_0472.0</t>
  </si>
  <si>
    <t>Columbia Heights EC (CHEC)</t>
  </si>
  <si>
    <t>DGS_0776.0</t>
  </si>
  <si>
    <t>DGS_0185.0</t>
  </si>
  <si>
    <t>DGS_0187.0</t>
  </si>
  <si>
    <t>DC Scholars PCS</t>
  </si>
  <si>
    <t>DGS_0529.0</t>
  </si>
  <si>
    <t>Deal MS</t>
  </si>
  <si>
    <t>DGS_0796.0</t>
  </si>
  <si>
    <t>Democracy Prep Congress Heights PCS</t>
  </si>
  <si>
    <t>DGS_0687.0</t>
  </si>
  <si>
    <t>Drew ES</t>
  </si>
  <si>
    <t>DGS_0526.0</t>
  </si>
  <si>
    <t>Duke Ellington School for the Arts</t>
  </si>
  <si>
    <t>DGS_0272.0</t>
  </si>
  <si>
    <t>Dunbar HS</t>
  </si>
  <si>
    <t>DGS_0625.0</t>
  </si>
  <si>
    <t>E.L. Haynes PCS [Kansas Avenue] - Elementary School; E.L. Haynes PCS [Kansas Avenue] - High School</t>
  </si>
  <si>
    <t>DGS_0517.0</t>
  </si>
  <si>
    <t>Eagle Academy PCS - Congress Heights</t>
  </si>
  <si>
    <t>DGS_0181.0</t>
  </si>
  <si>
    <t>Eastern HS</t>
  </si>
  <si>
    <t>DGS_0782.0</t>
  </si>
  <si>
    <t>Excel Academy PCS</t>
  </si>
  <si>
    <t>DGS_0781.0</t>
  </si>
  <si>
    <t>Friendship PCS - Collegiate Academy</t>
  </si>
  <si>
    <t>DGS_0804.0</t>
  </si>
  <si>
    <t>Friendship PCS - Online</t>
  </si>
  <si>
    <t>DGS_0242.0</t>
  </si>
  <si>
    <t>Garrison ES</t>
  </si>
  <si>
    <t>DGS_0430.0</t>
  </si>
  <si>
    <t>H D Cooke ES</t>
  </si>
  <si>
    <t>DGS_0681.0</t>
  </si>
  <si>
    <t>H.D. Woodson HS</t>
  </si>
  <si>
    <t>DGS_0355.0</t>
  </si>
  <si>
    <t>Hardy MS</t>
  </si>
  <si>
    <t>DGS_0698.0</t>
  </si>
  <si>
    <t>Hart MS</t>
  </si>
  <si>
    <t>DGS_0550.0</t>
  </si>
  <si>
    <t>Hearst ES</t>
  </si>
  <si>
    <t>DGS_0596.0</t>
  </si>
  <si>
    <t>Hendley ES</t>
  </si>
  <si>
    <t>DGS_0628.0</t>
  </si>
  <si>
    <t>Ingenuity Prep PCS; National Collegiate Preparatory PCHS</t>
  </si>
  <si>
    <t>DGS_0768.0</t>
  </si>
  <si>
    <t>Inspired Teaching Demonstration PCS</t>
  </si>
  <si>
    <t>DGS_0580.0</t>
  </si>
  <si>
    <t>Janney ES</t>
  </si>
  <si>
    <t>DGS_0293.0</t>
  </si>
  <si>
    <t>Johnson John Hayden MS</t>
  </si>
  <si>
    <t>DGS_0462.0</t>
  </si>
  <si>
    <t>Kelly Miller MS</t>
  </si>
  <si>
    <t>DGS_0364.0</t>
  </si>
  <si>
    <t>Ketcham ES</t>
  </si>
  <si>
    <t>DGS_0481.0</t>
  </si>
  <si>
    <t>King, M L ES</t>
  </si>
  <si>
    <t>DGS_0299.0</t>
  </si>
  <si>
    <t>KIPP DC PCS College Prep Academy</t>
  </si>
  <si>
    <t>DGS_0291.0</t>
  </si>
  <si>
    <t>DGS_0431.0</t>
  </si>
  <si>
    <t>DGS_0778.0</t>
  </si>
  <si>
    <t>DGS_0332.0</t>
  </si>
  <si>
    <t>Kramer MS</t>
  </si>
  <si>
    <t>DGS_0690.0</t>
  </si>
  <si>
    <t>Lafayette ES</t>
  </si>
  <si>
    <t>DGS_0786.0</t>
  </si>
  <si>
    <t>Langdon EC</t>
  </si>
  <si>
    <t>DGS_0210.0</t>
  </si>
  <si>
    <t>Langley EC</t>
  </si>
  <si>
    <t>DGS_0661.0</t>
  </si>
  <si>
    <t>LaSalle-Backus EC</t>
  </si>
  <si>
    <t>DGS_0593.0</t>
  </si>
  <si>
    <t>Leckie ES</t>
  </si>
  <si>
    <t>DGS_0721.0</t>
  </si>
  <si>
    <t>Ludlow-Taylor ES</t>
  </si>
  <si>
    <t>DGS_0205.0</t>
  </si>
  <si>
    <t>Luke Moore Alternative HS</t>
  </si>
  <si>
    <t>DGS_0616.0</t>
  </si>
  <si>
    <t>Mann ES</t>
  </si>
  <si>
    <t>DGS_0396.2</t>
  </si>
  <si>
    <t xml:space="preserve">Marie Reed ES </t>
  </si>
  <si>
    <t>PCSB_113BLD</t>
  </si>
  <si>
    <t>Mary McLeod Bethune PCS [Main]</t>
  </si>
  <si>
    <t>DGS_0686.0</t>
  </si>
  <si>
    <t>DGS_0283.0</t>
  </si>
  <si>
    <t>McKinley Middle School; McKinley Technology HS</t>
  </si>
  <si>
    <t>DGS_0273.0</t>
  </si>
  <si>
    <t>Meridian PCS [13th Street]</t>
  </si>
  <si>
    <t>DGS_0696.0</t>
  </si>
  <si>
    <t>Miner ES</t>
  </si>
  <si>
    <t>DGS_0323.0</t>
  </si>
  <si>
    <t>Moten ES</t>
  </si>
  <si>
    <t>DGS_0454.0</t>
  </si>
  <si>
    <t>Mundo Verde Bilingual PCS</t>
  </si>
  <si>
    <t>DGS_0394.0</t>
  </si>
  <si>
    <t>Nalle ES</t>
  </si>
  <si>
    <t>DGS_0444.0</t>
  </si>
  <si>
    <t>Noyes EC</t>
  </si>
  <si>
    <t>DGS_0446.0</t>
  </si>
  <si>
    <t>Oyster Adams Bilingual School (Oyster)</t>
  </si>
  <si>
    <t>DGS_0608.0</t>
  </si>
  <si>
    <t>Patterson ES</t>
  </si>
  <si>
    <t>DGS_0779.0</t>
  </si>
  <si>
    <t>Paul PCS - Middle School; Paul PCS - International High School</t>
  </si>
  <si>
    <t>DGS_0466.0</t>
  </si>
  <si>
    <t>Payne ES</t>
  </si>
  <si>
    <t>DGS_0595.0</t>
  </si>
  <si>
    <t>Peabody ES (Capitol Hill Cluster)</t>
  </si>
  <si>
    <t>DGS_0780.0</t>
  </si>
  <si>
    <t>Perry Street Preparatory PCS; Latin American Montessori Bilingual PCS [South Dakota Avenue]</t>
  </si>
  <si>
    <t>DGS_0725.0</t>
  </si>
  <si>
    <t>Phelps Architecture Construction and Engineering HS</t>
  </si>
  <si>
    <t>DGS_0202.0</t>
  </si>
  <si>
    <t>Plummer ES</t>
  </si>
  <si>
    <t>DGS_0287.0</t>
  </si>
  <si>
    <t>Powell ES</t>
  </si>
  <si>
    <t>DGS_0803.0</t>
  </si>
  <si>
    <t>Randle Highlands ES</t>
  </si>
  <si>
    <t>DGS_0184.0</t>
  </si>
  <si>
    <t>River Terrace ES</t>
  </si>
  <si>
    <t>DGS_0610.0</t>
  </si>
  <si>
    <t>Roosevelt HS; Roosevelt STAY</t>
  </si>
  <si>
    <t>DGS_0340.0</t>
  </si>
  <si>
    <t>Ross ES</t>
  </si>
  <si>
    <t>DGS_0419.0</t>
  </si>
  <si>
    <t>Savoy ES</t>
  </si>
  <si>
    <t>DGS_0388.0</t>
  </si>
  <si>
    <t>School Without Walls SHS</t>
  </si>
  <si>
    <t>DGS_0177.0</t>
  </si>
  <si>
    <t>Seaton ES</t>
  </si>
  <si>
    <t>DGS_0802.0</t>
  </si>
  <si>
    <t>DGS_0296.0</t>
  </si>
  <si>
    <t>Shepherd ES</t>
  </si>
  <si>
    <t>DGS_0568.0</t>
  </si>
  <si>
    <t>Simon ES</t>
  </si>
  <si>
    <t>DGS_0508.0</t>
  </si>
  <si>
    <t>Somerset Preparatory Academy PCS; Community College Preparatory Academy PCS [Wheeler Road]</t>
  </si>
  <si>
    <t>DGS_0536.0</t>
  </si>
  <si>
    <t>Sousa MS</t>
  </si>
  <si>
    <t>DGS_0443.0</t>
  </si>
  <si>
    <t>Stanton ES</t>
  </si>
  <si>
    <t>DGS_0576.0</t>
  </si>
  <si>
    <t>Stuart-Hobson MS (Capitol Hill Cluster)</t>
  </si>
  <si>
    <t>DGS_0723.0</t>
  </si>
  <si>
    <t>Takoma EC</t>
  </si>
  <si>
    <t>DGS_0241.0</t>
  </si>
  <si>
    <t>Thomson ES</t>
  </si>
  <si>
    <t>DGS_0499.0</t>
  </si>
  <si>
    <t>Turner ES</t>
  </si>
  <si>
    <t>DGS_0726.0</t>
  </si>
  <si>
    <t>Tyler ES</t>
  </si>
  <si>
    <t>DGS_0195.0</t>
  </si>
  <si>
    <t>Walker-Jones EC</t>
  </si>
  <si>
    <t>DGS_0143.1</t>
  </si>
  <si>
    <t>Washington Latin PCS - Middle School; Washington Latin PCS - High School</t>
  </si>
  <si>
    <t>DGS_0586.0</t>
  </si>
  <si>
    <t>Watkins ES (Capitol Hill Cluster)</t>
  </si>
  <si>
    <t>DGS_0262.0</t>
  </si>
  <si>
    <t>Wheatley EC</t>
  </si>
  <si>
    <t>DGS_0706.0</t>
  </si>
  <si>
    <t>Whittier EC</t>
  </si>
  <si>
    <t>DGS_0551.0</t>
  </si>
  <si>
    <t>Wilson HS</t>
  </si>
  <si>
    <t>2010</t>
  </si>
  <si>
    <t>2011</t>
  </si>
  <si>
    <t>2012</t>
  </si>
  <si>
    <t>2013</t>
  </si>
  <si>
    <t>2014</t>
  </si>
  <si>
    <t>2015</t>
  </si>
  <si>
    <t>2016</t>
  </si>
  <si>
    <t>Van Ness ES</t>
  </si>
  <si>
    <t>2017</t>
  </si>
  <si>
    <t>Ron Brown</t>
  </si>
  <si>
    <t>Bancroft ES</t>
  </si>
  <si>
    <t>2018</t>
  </si>
  <si>
    <t>MacFarland</t>
  </si>
  <si>
    <t>Murch</t>
  </si>
  <si>
    <t>2008</t>
  </si>
  <si>
    <t>2007</t>
  </si>
  <si>
    <t>x</t>
  </si>
  <si>
    <t>2019</t>
  </si>
  <si>
    <t>2021</t>
  </si>
  <si>
    <t>2020</t>
  </si>
  <si>
    <t>2002</t>
  </si>
  <si>
    <t>Nothing except Phase 1</t>
  </si>
  <si>
    <t>Poor</t>
  </si>
  <si>
    <t>Full modernization</t>
  </si>
  <si>
    <t>Full modernization or in progress</t>
  </si>
  <si>
    <t>Note: Charter schools in these facilities either lease these buildings directly from the District, or sublease from a leaseholder who has leased the building directly from the District.</t>
  </si>
  <si>
    <t>Note: There are no schools in Very Poor Condition (FCI &gt;65%)</t>
  </si>
  <si>
    <t>Multi-school</t>
  </si>
  <si>
    <t>3301 Wheeler Road SE</t>
  </si>
  <si>
    <t>1351 Alabama Avenue SE</t>
  </si>
  <si>
    <t>Malcolm X Elementary School at Green</t>
  </si>
  <si>
    <t>DGS_0288.0</t>
  </si>
  <si>
    <t>1919 15th Street SE</t>
  </si>
  <si>
    <t>Ketcham Elementary School</t>
  </si>
  <si>
    <t>J O Wilson Elementary School</t>
  </si>
  <si>
    <t>4600 Livingston Road SE</t>
  </si>
  <si>
    <t>601 Mississippi Avenue SE</t>
  </si>
  <si>
    <t>Hart Middle School</t>
  </si>
  <si>
    <t>33 Riggs Road NE</t>
  </si>
  <si>
    <t>DC Billingual PCS</t>
  </si>
  <si>
    <t>801 Division Avenue NE</t>
  </si>
  <si>
    <t>Burrville Elementary School</t>
  </si>
  <si>
    <t>1820 Monroe Street NE</t>
  </si>
  <si>
    <t>Burroughs Elementary School</t>
  </si>
  <si>
    <t>1401 Michigan Avenue NE</t>
  </si>
  <si>
    <t>Bunker Hill Elementary School</t>
  </si>
  <si>
    <t>10 Year FCI</t>
  </si>
  <si>
    <t>5 Year FCI Value</t>
  </si>
  <si>
    <t>Current FCI</t>
  </si>
  <si>
    <t>MFP Grade Band</t>
  </si>
  <si>
    <t>Poor (FCI 20-65%)</t>
  </si>
  <si>
    <t>6201 5th Street NW</t>
  </si>
  <si>
    <t>Whittier Education Campus</t>
  </si>
  <si>
    <t>Washington Metropolitan High School; CHOICE Academy</t>
  </si>
  <si>
    <t>1001 G Street SE</t>
  </si>
  <si>
    <t>Tyler Elementary School</t>
  </si>
  <si>
    <t>820 26th Street NE</t>
  </si>
  <si>
    <t>Two Rivers PCS - Young</t>
  </si>
  <si>
    <t>DGS_0783.0</t>
  </si>
  <si>
    <t>Tubman Elementary School</t>
  </si>
  <si>
    <t>Truesdell Education Campus</t>
  </si>
  <si>
    <t>Thomas Elementary School</t>
  </si>
  <si>
    <t>401 Mississippi Avenue SE</t>
  </si>
  <si>
    <t>Simon Elementary School</t>
  </si>
  <si>
    <t>1503 10th Street NW</t>
  </si>
  <si>
    <t>Seaton Elementary School</t>
  </si>
  <si>
    <t>4300 C Street SE</t>
  </si>
  <si>
    <t>School for Educational Evolution and Development (SEED) PCS</t>
  </si>
  <si>
    <t>5800 8th Street NW</t>
  </si>
  <si>
    <t>2801 Calvert Street NW</t>
  </si>
  <si>
    <t>219 50th Street SE</t>
  </si>
  <si>
    <t>Nalle Elementary School</t>
  </si>
  <si>
    <t>5600 East Capitol Street NE</t>
  </si>
  <si>
    <t>Maya Angelou PCS - High School; Maya Angelou PCS - Young Adult Learning Center</t>
  </si>
  <si>
    <t>5413 16th Street NW</t>
  </si>
  <si>
    <t>501 Riggs Road NE</t>
  </si>
  <si>
    <t>LaSalle-Backus Education Campus</t>
  </si>
  <si>
    <t>101 T Street NE</t>
  </si>
  <si>
    <t>Langley Elementary School</t>
  </si>
  <si>
    <t>2600 Douglass Road SE</t>
  </si>
  <si>
    <t xml:space="preserve">KIPP DC PCS Discover Academy
; KIPP DC PCS Heights Academy 
; KIPP DC PCS AIM Academy </t>
  </si>
  <si>
    <t>3200 6th Street SE</t>
  </si>
  <si>
    <t>King, M L Elementary School</t>
  </si>
  <si>
    <t>1400 Bruce Place SE</t>
  </si>
  <si>
    <t>Johnson John Hayden Middle School</t>
  </si>
  <si>
    <t>425 Chesapeake Street SE</t>
  </si>
  <si>
    <t>Hendley Elementary School</t>
  </si>
  <si>
    <t>1351 Nicholson Street NW</t>
  </si>
  <si>
    <t>4095 Minnesota Avenue NE</t>
  </si>
  <si>
    <t>5600 Eads Street NE</t>
  </si>
  <si>
    <t>Drew Elementary School</t>
  </si>
  <si>
    <t>Brent Elementary School</t>
  </si>
  <si>
    <t>Fair (FCI 10-20%)</t>
  </si>
  <si>
    <t>5200 2nd Street NW</t>
  </si>
  <si>
    <t>1730 R Street NW</t>
  </si>
  <si>
    <t>Ross Elementary School</t>
  </si>
  <si>
    <t>4601 Texas Avenue SE</t>
  </si>
  <si>
    <t>Plummer Elementary School</t>
  </si>
  <si>
    <t>1800 Perry Street NE</t>
  </si>
  <si>
    <t>425 C Street NE</t>
  </si>
  <si>
    <t>Peabody Elementary School (Capitol Hill Cluster)</t>
  </si>
  <si>
    <t>1445 C Street SE</t>
  </si>
  <si>
    <t>Payne Elementary School</t>
  </si>
  <si>
    <t>30 P Street NW</t>
  </si>
  <si>
    <t>500 19th Street NE</t>
  </si>
  <si>
    <t>Monument Academy PCS</t>
  </si>
  <si>
    <t>DGS_0648.0</t>
  </si>
  <si>
    <t>2120 13th Street NW</t>
  </si>
  <si>
    <t>659 G Street NE</t>
  </si>
  <si>
    <t>Ludlow-Taylor Elementary School</t>
  </si>
  <si>
    <t>4201 Martin Luther King Jr Avenue SW</t>
  </si>
  <si>
    <t>Leckie Elementary School</t>
  </si>
  <si>
    <t>1900 Evarts Street NE</t>
  </si>
  <si>
    <t>Langdon Elementary School</t>
  </si>
  <si>
    <t>1700 Q Street SE</t>
  </si>
  <si>
    <t>Kramer Middle School</t>
  </si>
  <si>
    <t>421 P Street NW</t>
  </si>
  <si>
    <t xml:space="preserve">KIPP DC PCS Grow Academy 
; KIPP DC PCS Lead Academy
; KIPP DC PCS WILL Academy </t>
  </si>
  <si>
    <t>1375 Mount Olivet Road NE</t>
  </si>
  <si>
    <t>KIPP DC PCS Connect Academy; KIPP DC PCS Spring Academy
; KIPP DC PCS Northeast Academy</t>
  </si>
  <si>
    <t>1401 Brentwood Parkway NE</t>
  </si>
  <si>
    <t>200 Douglas Street NE</t>
  </si>
  <si>
    <t>2501 Martin Luther King Jr Avenue SE</t>
  </si>
  <si>
    <t>3400 Wheeler Road SE</t>
  </si>
  <si>
    <t>4501 Kansas Avenue NW</t>
  </si>
  <si>
    <t>3100 Martin Luther King Jr Avenue SE</t>
  </si>
  <si>
    <t>5601 East Capitol Street SE</t>
  </si>
  <si>
    <t>100 41st Street NE</t>
  </si>
  <si>
    <t>DC Prep PCS - Benning Elementary School ; DC Prep PCS - Benning Middle School</t>
  </si>
  <si>
    <t>770 Kenyon Street NW</t>
  </si>
  <si>
    <t>100 Peabody Street NW</t>
  </si>
  <si>
    <t xml:space="preserve">Capital City PCS - Elementary School; Capital City PCS - Middle School; Capital City PCS - High School </t>
  </si>
  <si>
    <t>1150 Michigan Avenue NE</t>
  </si>
  <si>
    <t>Brookland Middle School</t>
  </si>
  <si>
    <t>100 Gallatin Street NE</t>
  </si>
  <si>
    <t>Bridges PCS [Mamie D. Lee]; Briya PCS [Gallatin Street/Fort Totten]</t>
  </si>
  <si>
    <t>3600 Alabama Avenue SE</t>
  </si>
  <si>
    <t>Beers Elementary School</t>
  </si>
  <si>
    <t>401 I Street SW</t>
  </si>
  <si>
    <t>Amidon-Bowen Elementary School</t>
  </si>
  <si>
    <t>908 Wahler Place SE</t>
  </si>
  <si>
    <t>Achievement Preparatory PCS - Elementary; Achievement Preparatory PCS - Middle School</t>
  </si>
  <si>
    <t>5 Year FCI</t>
  </si>
  <si>
    <t>SY2017-18 FCI</t>
  </si>
  <si>
    <t>Good (FCI ≤ 10%)</t>
  </si>
  <si>
    <t>Appendix A.4 Facility Condition Index, Schools in District-Owned Facilities SY2017-18</t>
  </si>
  <si>
    <t>hei</t>
  </si>
  <si>
    <t>MFP 18 10 yr FCI</t>
  </si>
  <si>
    <t>??</t>
  </si>
  <si>
    <t>https://sites.google.com/a/dc.gov/dcps-school-modernizations/facility-condition-assessments</t>
  </si>
  <si>
    <t>From dcps-sch-mod site</t>
  </si>
  <si>
    <t>Good</t>
  </si>
  <si>
    <t>Fair</t>
  </si>
  <si>
    <t>Rec mod</t>
  </si>
  <si>
    <t>Mod IP</t>
  </si>
  <si>
    <t>West of the Park</t>
  </si>
  <si>
    <t>East of the River</t>
  </si>
  <si>
    <t>Full modern'n</t>
  </si>
  <si>
    <t>Modern'n in progress</t>
  </si>
  <si>
    <t>Modern'n sched'd</t>
  </si>
  <si>
    <t>Fac Cond Index</t>
  </si>
  <si>
    <t>Near Ferebee-Hope?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</si>
</sst>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$&quot;#,##0.00_);[Red]\(&quot;$&quot;#,##0.00\)"/>
    <numFmt numFmtId="164" formatCode="&quot;$&quot;#,##0.0_);[Red]\(&quot;$&quot;#,##0.0\)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1"/>
      <color theme="1"/>
      <name val="Arial"/>
      <family val="2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9" fontId="1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6" fillId="0" borderId="0" applyNumberFormat="0" applyFill="0" applyBorder="0" applyAlignment="0" applyProtection="0"/>
  </cellStyleXfs>
  <cellXfs count="66">
    <xf numFmtId="0" fontId="0" fillId="0" borderId="0" xfId="0"/>
    <xf numFmtId="0" fontId="3" fillId="0" borderId="0" xfId="0" applyFont="1"/>
    <xf numFmtId="164" fontId="4" fillId="0" borderId="1" xfId="0" applyNumberFormat="1" applyFont="1" applyBorder="1" applyAlignment="1">
      <alignment horizontal="left"/>
    </xf>
    <xf numFmtId="0" fontId="4" fillId="0" borderId="1" xfId="0" applyFont="1" applyBorder="1" applyAlignment="1">
      <alignment horizontal="left"/>
    </xf>
    <xf numFmtId="164" fontId="3" fillId="0" borderId="2" xfId="0" applyNumberFormat="1" applyFont="1" applyBorder="1" applyAlignment="1">
      <alignment horizontal="left"/>
    </xf>
    <xf numFmtId="0" fontId="3" fillId="0" borderId="2" xfId="0" applyFont="1" applyBorder="1" applyAlignment="1">
      <alignment horizontal="left"/>
    </xf>
    <xf numFmtId="0" fontId="3" fillId="0" borderId="2" xfId="0" applyFont="1" applyBorder="1" applyAlignment="1">
      <alignment horizontal="left" wrapText="1"/>
    </xf>
    <xf numFmtId="164" fontId="3" fillId="0" borderId="0" xfId="0" applyNumberFormat="1" applyFont="1" applyAlignment="1">
      <alignment horizontal="left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left" wrapText="1"/>
    </xf>
    <xf numFmtId="8" fontId="3" fillId="0" borderId="0" xfId="0" applyNumberFormat="1" applyFont="1"/>
    <xf numFmtId="0" fontId="4" fillId="0" borderId="1" xfId="0" applyFont="1" applyBorder="1" applyAlignment="1">
      <alignment horizontal="left" vertical="center" wrapText="1"/>
    </xf>
    <xf numFmtId="0" fontId="4" fillId="0" borderId="0" xfId="0" applyFont="1"/>
    <xf numFmtId="0" fontId="4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left"/>
    </xf>
    <xf numFmtId="0" fontId="3" fillId="0" borderId="0" xfId="0" applyFont="1" applyBorder="1" applyAlignment="1">
      <alignment horizontal="left" wrapText="1"/>
    </xf>
    <xf numFmtId="164" fontId="3" fillId="0" borderId="0" xfId="0" applyNumberFormat="1" applyFont="1" applyBorder="1" applyAlignment="1">
      <alignment horizontal="left"/>
    </xf>
    <xf numFmtId="49" fontId="0" fillId="0" borderId="0" xfId="0" applyNumberFormat="1"/>
    <xf numFmtId="0" fontId="0" fillId="0" borderId="0" xfId="0"/>
    <xf numFmtId="49" fontId="4" fillId="0" borderId="0" xfId="0" applyNumberFormat="1" applyFont="1" applyAlignment="1">
      <alignment horizontal="center" vertical="center" wrapText="1"/>
    </xf>
    <xf numFmtId="49" fontId="5" fillId="0" borderId="0" xfId="0" applyNumberFormat="1" applyFont="1"/>
    <xf numFmtId="49" fontId="4" fillId="0" borderId="1" xfId="0" applyNumberFormat="1" applyFont="1" applyBorder="1" applyAlignment="1">
      <alignment horizontal="left" vertical="center" wrapText="1"/>
    </xf>
    <xf numFmtId="49" fontId="3" fillId="0" borderId="0" xfId="0" applyNumberFormat="1" applyFont="1" applyAlignment="1">
      <alignment horizontal="left"/>
    </xf>
    <xf numFmtId="49" fontId="3" fillId="0" borderId="2" xfId="0" applyNumberFormat="1" applyFont="1" applyBorder="1" applyAlignment="1">
      <alignment horizontal="left"/>
    </xf>
    <xf numFmtId="49" fontId="4" fillId="0" borderId="1" xfId="0" applyNumberFormat="1" applyFont="1" applyBorder="1" applyAlignment="1">
      <alignment horizontal="left"/>
    </xf>
    <xf numFmtId="49" fontId="3" fillId="0" borderId="0" xfId="0" applyNumberFormat="1" applyFont="1"/>
    <xf numFmtId="49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 applyNumberFormat="1" applyAlignment="1">
      <alignment horizontal="center"/>
    </xf>
    <xf numFmtId="0" fontId="0" fillId="0" borderId="0" xfId="0" applyAlignment="1">
      <alignment horizontal="center" wrapText="1"/>
    </xf>
    <xf numFmtId="9" fontId="0" fillId="0" borderId="0" xfId="0" applyNumberFormat="1" applyAlignment="1">
      <alignment horizontal="center"/>
    </xf>
    <xf numFmtId="0" fontId="0" fillId="0" borderId="0" xfId="0" applyAlignment="1">
      <alignment wrapText="1"/>
    </xf>
    <xf numFmtId="9" fontId="0" fillId="2" borderId="0" xfId="0" applyNumberFormat="1" applyFill="1" applyAlignment="1">
      <alignment horizontal="center"/>
    </xf>
    <xf numFmtId="49" fontId="0" fillId="0" borderId="0" xfId="0" applyNumberFormat="1" applyAlignment="1">
      <alignment horizontal="left"/>
    </xf>
    <xf numFmtId="9" fontId="0" fillId="0" borderId="0" xfId="1" applyFont="1" applyAlignment="1">
      <alignment horizontal="center"/>
    </xf>
    <xf numFmtId="9" fontId="0" fillId="2" borderId="0" xfId="1" applyFont="1" applyFill="1" applyAlignment="1">
      <alignment horizontal="center"/>
    </xf>
    <xf numFmtId="0" fontId="3" fillId="0" borderId="0" xfId="2"/>
    <xf numFmtId="10" fontId="3" fillId="0" borderId="2" xfId="2" applyNumberFormat="1" applyBorder="1" applyAlignment="1">
      <alignment horizontal="left"/>
    </xf>
    <xf numFmtId="10" fontId="0" fillId="0" borderId="2" xfId="3" applyNumberFormat="1" applyFont="1" applyBorder="1" applyAlignment="1">
      <alignment horizontal="left"/>
    </xf>
    <xf numFmtId="0" fontId="3" fillId="0" borderId="2" xfId="2" applyBorder="1" applyAlignment="1">
      <alignment horizontal="left" wrapText="1"/>
    </xf>
    <xf numFmtId="10" fontId="3" fillId="0" borderId="0" xfId="2" applyNumberFormat="1" applyAlignment="1">
      <alignment horizontal="left"/>
    </xf>
    <xf numFmtId="10" fontId="0" fillId="0" borderId="0" xfId="3" applyNumberFormat="1" applyFont="1" applyAlignment="1">
      <alignment horizontal="left"/>
    </xf>
    <xf numFmtId="0" fontId="3" fillId="0" borderId="0" xfId="2" applyAlignment="1">
      <alignment horizontal="left" wrapText="1"/>
    </xf>
    <xf numFmtId="0" fontId="3" fillId="0" borderId="0" xfId="2" applyAlignment="1">
      <alignment horizontal="left"/>
    </xf>
    <xf numFmtId="0" fontId="4" fillId="0" borderId="1" xfId="2" applyFont="1" applyBorder="1" applyAlignment="1">
      <alignment horizontal="left" wrapText="1"/>
    </xf>
    <xf numFmtId="0" fontId="3" fillId="0" borderId="0" xfId="2" applyAlignment="1">
      <alignment horizontal="right"/>
    </xf>
    <xf numFmtId="0" fontId="4" fillId="0" borderId="0" xfId="2" applyFont="1" applyAlignment="1">
      <alignment wrapText="1"/>
    </xf>
    <xf numFmtId="0" fontId="3" fillId="0" borderId="0" xfId="2" applyAlignment="1">
      <alignment wrapText="1"/>
    </xf>
    <xf numFmtId="0" fontId="4" fillId="0" borderId="1" xfId="2" applyFont="1" applyBorder="1" applyAlignment="1">
      <alignment horizontal="left"/>
    </xf>
    <xf numFmtId="0" fontId="3" fillId="0" borderId="2" xfId="2" applyBorder="1" applyAlignment="1">
      <alignment horizontal="left"/>
    </xf>
    <xf numFmtId="0" fontId="3" fillId="0" borderId="2" xfId="2" applyBorder="1" applyAlignment="1">
      <alignment wrapText="1"/>
    </xf>
    <xf numFmtId="10" fontId="0" fillId="0" borderId="0" xfId="3" applyNumberFormat="1" applyFont="1" applyAlignment="1">
      <alignment horizontal="left" vertical="top"/>
    </xf>
    <xf numFmtId="0" fontId="3" fillId="0" borderId="0" xfId="2" applyAlignment="1">
      <alignment horizontal="left" vertical="top"/>
    </xf>
    <xf numFmtId="0" fontId="3" fillId="0" borderId="0" xfId="2" applyAlignment="1">
      <alignment vertical="top" wrapText="1"/>
    </xf>
    <xf numFmtId="0" fontId="4" fillId="0" borderId="0" xfId="2" applyFont="1"/>
    <xf numFmtId="0" fontId="5" fillId="0" borderId="0" xfId="2" applyFont="1"/>
    <xf numFmtId="49" fontId="5" fillId="0" borderId="0" xfId="2" applyNumberFormat="1" applyFont="1"/>
    <xf numFmtId="49" fontId="3" fillId="0" borderId="0" xfId="2" applyNumberFormat="1"/>
    <xf numFmtId="49" fontId="4" fillId="0" borderId="0" xfId="2" applyNumberFormat="1" applyFont="1"/>
    <xf numFmtId="49" fontId="4" fillId="0" borderId="1" xfId="2" applyNumberFormat="1" applyFont="1" applyBorder="1"/>
    <xf numFmtId="49" fontId="3" fillId="0" borderId="2" xfId="2" applyNumberFormat="1" applyBorder="1"/>
    <xf numFmtId="49" fontId="4" fillId="0" borderId="0" xfId="2" applyNumberFormat="1" applyFont="1" applyAlignment="1">
      <alignment wrapText="1"/>
    </xf>
    <xf numFmtId="10" fontId="0" fillId="0" borderId="0" xfId="1" applyNumberFormat="1" applyFont="1" applyAlignment="1">
      <alignment horizontal="center"/>
    </xf>
    <xf numFmtId="0" fontId="6" fillId="0" borderId="0" xfId="4"/>
    <xf numFmtId="10" fontId="0" fillId="0" borderId="0" xfId="1" applyNumberFormat="1" applyFont="1" applyAlignment="1">
      <alignment horizontal="center" wrapText="1"/>
    </xf>
    <xf numFmtId="49" fontId="0" fillId="0" borderId="0" xfId="0" applyNumberFormat="1" applyAlignment="1">
      <alignment horizontal="center" wrapText="1"/>
    </xf>
  </cellXfs>
  <cellStyles count="5">
    <cellStyle name="Hyperlink" xfId="4" builtinId="8"/>
    <cellStyle name="Normal" xfId="0" builtinId="0"/>
    <cellStyle name="Normal 2" xfId="2" xr:uid="{0A347654-3301-4146-91DA-BBCD528165AB}"/>
    <cellStyle name="Percent" xfId="1" builtinId="5"/>
    <cellStyle name="Percent 2" xfId="3" xr:uid="{923319FD-29E0-4E8E-A925-904C87D72B8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DCPS % of Schools Fully Modernized</a:t>
            </a:r>
            <a:r>
              <a:rPr lang="en-US" baseline="0"/>
              <a:t> by Ward</a:t>
            </a:r>
            <a:r>
              <a:rPr lang="en-US"/>
              <a:t>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9.7122703412073491E-2"/>
          <c:y val="0.20478158630074803"/>
          <c:w val="0.87232174103237092"/>
          <c:h val="0.57832151811817922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Summary!$A$135:$A$142</c:f>
              <c:strCache>
                <c:ptCount val="8"/>
                <c:pt idx="0">
                  <c:v>Ward 1</c:v>
                </c:pt>
                <c:pt idx="1">
                  <c:v>Ward 2</c:v>
                </c:pt>
                <c:pt idx="2">
                  <c:v>Ward 3</c:v>
                </c:pt>
                <c:pt idx="3">
                  <c:v>Ward 4</c:v>
                </c:pt>
                <c:pt idx="4">
                  <c:v>Ward 5</c:v>
                </c:pt>
                <c:pt idx="5">
                  <c:v>Ward 6</c:v>
                </c:pt>
                <c:pt idx="6">
                  <c:v>Ward 7</c:v>
                </c:pt>
                <c:pt idx="7">
                  <c:v>Ward 8</c:v>
                </c:pt>
              </c:strCache>
            </c:strRef>
          </c:cat>
          <c:val>
            <c:numRef>
              <c:f>Summary!$D$135:$D$142</c:f>
              <c:numCache>
                <c:formatCode>0%</c:formatCode>
                <c:ptCount val="8"/>
                <c:pt idx="0">
                  <c:v>0.72727272727272729</c:v>
                </c:pt>
                <c:pt idx="1">
                  <c:v>0.75</c:v>
                </c:pt>
                <c:pt idx="2">
                  <c:v>1</c:v>
                </c:pt>
                <c:pt idx="3">
                  <c:v>0.66666666666666663</c:v>
                </c:pt>
                <c:pt idx="4">
                  <c:v>0.58333333333333337</c:v>
                </c:pt>
                <c:pt idx="5">
                  <c:v>0.52631578947368418</c:v>
                </c:pt>
                <c:pt idx="6">
                  <c:v>0.52941176470588236</c:v>
                </c:pt>
                <c:pt idx="7">
                  <c:v>0.44444444444444442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203-492F-98DC-06A81A17C358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635504144"/>
        <c:axId val="915175488"/>
      </c:barChart>
      <c:catAx>
        <c:axId val="6355041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15175488"/>
        <c:crosses val="autoZero"/>
        <c:auto val="1"/>
        <c:lblAlgn val="ctr"/>
        <c:lblOffset val="100"/>
        <c:noMultiLvlLbl val="0"/>
      </c:catAx>
      <c:valAx>
        <c:axId val="915175488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3550414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238125</xdr:colOff>
      <xdr:row>133</xdr:row>
      <xdr:rowOff>63101</xdr:rowOff>
    </xdr:from>
    <xdr:to>
      <xdr:col>10</xdr:col>
      <xdr:colOff>428625</xdr:colOff>
      <xdr:row>149</xdr:row>
      <xdr:rowOff>166687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6B9F5AF3-14A4-4AC4-BAC3-FE23320E614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357188</xdr:colOff>
      <xdr:row>147</xdr:row>
      <xdr:rowOff>119062</xdr:rowOff>
    </xdr:from>
    <xdr:to>
      <xdr:col>10</xdr:col>
      <xdr:colOff>428625</xdr:colOff>
      <xdr:row>149</xdr:row>
      <xdr:rowOff>35720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D2E9AFDC-739F-4FE0-8830-1B2F93EA887C}"/>
            </a:ext>
          </a:extLst>
        </xdr:cNvPr>
        <xdr:cNvSpPr txBox="1"/>
      </xdr:nvSpPr>
      <xdr:spPr>
        <a:xfrm>
          <a:off x="5167313" y="28503562"/>
          <a:ext cx="4012406" cy="297658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000"/>
            <a:t>Note: 110</a:t>
          </a:r>
          <a:r>
            <a:rPr lang="en-US" sz="1000" baseline="0"/>
            <a:t> schools,</a:t>
          </a:r>
          <a:r>
            <a:rPr lang="en-US" sz="1000"/>
            <a:t> including 7 with modernization currently in progress</a:t>
          </a:r>
        </a:p>
      </xdr:txBody>
    </xdr:sp>
    <xdr:clientData/>
  </xdr:twoCellAnchor>
  <xdr:twoCellAnchor>
    <xdr:from>
      <xdr:col>11</xdr:col>
      <xdr:colOff>71440</xdr:colOff>
      <xdr:row>93</xdr:row>
      <xdr:rowOff>47624</xdr:rowOff>
    </xdr:from>
    <xdr:to>
      <xdr:col>13</xdr:col>
      <xdr:colOff>571501</xdr:colOff>
      <xdr:row>107</xdr:row>
      <xdr:rowOff>59531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DED9357-D27C-4CF8-828B-AA0E19386387}"/>
            </a:ext>
          </a:extLst>
        </xdr:cNvPr>
        <xdr:cNvSpPr txBox="1"/>
      </xdr:nvSpPr>
      <xdr:spPr>
        <a:xfrm>
          <a:off x="9429753" y="18145124"/>
          <a:ext cx="1714498" cy="2678907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/>
            <a:t>Ward 8: Lowest % of schools modernized, fewer than half.</a:t>
          </a:r>
          <a:r>
            <a:rPr lang="en-US" sz="1100" baseline="0"/>
            <a:t>  Of the 10 remaining only Garfield  is even scheduled for modernization to be completed in 2024. Of the 9 others, 3 are in poor condition, 4 in fair condition, 2 in good condition. One of the modernized schools, Patterson (2004) is only in fair condition.</a:t>
          </a:r>
          <a:endParaRPr lang="en-US" sz="1100"/>
        </a:p>
      </xdr:txBody>
    </xdr:sp>
    <xdr:clientData/>
  </xdr:twoCellAnchor>
  <xdr:twoCellAnchor>
    <xdr:from>
      <xdr:col>8</xdr:col>
      <xdr:colOff>321468</xdr:colOff>
      <xdr:row>124</xdr:row>
      <xdr:rowOff>35719</xdr:rowOff>
    </xdr:from>
    <xdr:to>
      <xdr:col>11</xdr:col>
      <xdr:colOff>261937</xdr:colOff>
      <xdr:row>132</xdr:row>
      <xdr:rowOff>154781</xdr:rowOff>
    </xdr:to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0BDABC3B-D81D-4583-8837-B9ED97FB941A}"/>
            </a:ext>
          </a:extLst>
        </xdr:cNvPr>
        <xdr:cNvSpPr txBox="1"/>
      </xdr:nvSpPr>
      <xdr:spPr>
        <a:xfrm>
          <a:off x="7691437" y="24038719"/>
          <a:ext cx="2369344" cy="1643062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/>
            <a:t>Swing space: Designated as such are Sharpe Health,</a:t>
          </a:r>
          <a:r>
            <a:rPr lang="en-US" sz="1100" baseline="0"/>
            <a:t> Garnet-Patterson, Meyer, all in the 14th Street NW corridor. Eliot-Hine at East Capitol &amp; Constitution Ave has been used. Davis was designated but now houses the new Bard Early College HS.</a:t>
          </a:r>
          <a:endParaRPr lang="en-US" sz="1100"/>
        </a:p>
      </xdr:txBody>
    </xdr:sp>
    <xdr:clientData/>
  </xdr:twoCellAnchor>
  <xdr:twoCellAnchor>
    <xdr:from>
      <xdr:col>10</xdr:col>
      <xdr:colOff>142873</xdr:colOff>
      <xdr:row>75</xdr:row>
      <xdr:rowOff>95250</xdr:rowOff>
    </xdr:from>
    <xdr:to>
      <xdr:col>13</xdr:col>
      <xdr:colOff>571500</xdr:colOff>
      <xdr:row>86</xdr:row>
      <xdr:rowOff>47625</xdr:rowOff>
    </xdr:to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0D26399D-940A-4120-85E4-14200422CB6C}"/>
            </a:ext>
          </a:extLst>
        </xdr:cNvPr>
        <xdr:cNvSpPr txBox="1"/>
      </xdr:nvSpPr>
      <xdr:spPr>
        <a:xfrm>
          <a:off x="8893967" y="14763750"/>
          <a:ext cx="2250283" cy="20478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/>
            <a:t>Ward 7: Only 53% of schools modernized.</a:t>
          </a:r>
          <a:r>
            <a:rPr lang="en-US" sz="1100" baseline="0"/>
            <a:t>  Of 8 remaining, only 2 are scheduled for modernization, 1 in 2022, 1 in 2024.  6 have nothing scheduled, 1 in poor condition, 3 in fair condition, 2 in good condition. Of those that have been modernized, 2 are in only fair condition, Kelly Miller and Randle Highlands, both modernized in 2004.</a:t>
          </a:r>
          <a:endParaRPr lang="en-US" sz="1100"/>
        </a:p>
      </xdr:txBody>
    </xdr:sp>
    <xdr:clientData/>
  </xdr:twoCellAnchor>
  <xdr:twoCellAnchor>
    <xdr:from>
      <xdr:col>10</xdr:col>
      <xdr:colOff>178593</xdr:colOff>
      <xdr:row>59</xdr:row>
      <xdr:rowOff>71437</xdr:rowOff>
    </xdr:from>
    <xdr:to>
      <xdr:col>13</xdr:col>
      <xdr:colOff>511969</xdr:colOff>
      <xdr:row>69</xdr:row>
      <xdr:rowOff>95250</xdr:rowOff>
    </xdr:to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id="{8DA6559E-610C-4306-B613-2503249C74F7}"/>
            </a:ext>
          </a:extLst>
        </xdr:cNvPr>
        <xdr:cNvSpPr txBox="1"/>
      </xdr:nvSpPr>
      <xdr:spPr>
        <a:xfrm>
          <a:off x="8929687" y="11691937"/>
          <a:ext cx="2155032" cy="192881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/>
            <a:t>Ward 6: Only 53% of schools are modernized</a:t>
          </a:r>
          <a:r>
            <a:rPr lang="en-US" sz="1100" baseline="0"/>
            <a:t> or about to be.  Of 9 remaining, 1 is scheduled for modernization to be done in 2022.  8 have nothing scheduled.  One of these is in poor condition,  3 are in fair condition, and four are in good condition.  Miner, which was modernized in 2003, is in fair condition.</a:t>
          </a:r>
          <a:endParaRPr lang="en-US" sz="1100"/>
        </a:p>
      </xdr:txBody>
    </xdr:sp>
    <xdr:clientData/>
  </xdr:twoCellAnchor>
  <xdr:twoCellAnchor>
    <xdr:from>
      <xdr:col>8</xdr:col>
      <xdr:colOff>250031</xdr:colOff>
      <xdr:row>150</xdr:row>
      <xdr:rowOff>83342</xdr:rowOff>
    </xdr:from>
    <xdr:to>
      <xdr:col>13</xdr:col>
      <xdr:colOff>392906</xdr:colOff>
      <xdr:row>157</xdr:row>
      <xdr:rowOff>190499</xdr:rowOff>
    </xdr:to>
    <xdr:sp macro="" textlink="">
      <xdr:nvSpPr>
        <xdr:cNvPr id="9" name="TextBox 8">
          <a:extLst>
            <a:ext uri="{FF2B5EF4-FFF2-40B4-BE49-F238E27FC236}">
              <a16:creationId xmlns:a16="http://schemas.microsoft.com/office/drawing/2014/main" id="{3D2BBB4A-6D49-41E7-BD19-1CBF12EC317F}"/>
            </a:ext>
          </a:extLst>
        </xdr:cNvPr>
        <xdr:cNvSpPr txBox="1"/>
      </xdr:nvSpPr>
      <xdr:spPr>
        <a:xfrm>
          <a:off x="7786687" y="29039342"/>
          <a:ext cx="3178969" cy="1440657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/>
            <a:t>Only half of the schools East</a:t>
          </a:r>
          <a:r>
            <a:rPr lang="en-US" sz="1100" baseline="0"/>
            <a:t> of the River have been modernized, while all schools West of the Park have been modernized.  Of the other 18 schools EotR, only 3 are even scheduled for modernization.  There are no plans  for 15 of them.  Of these 4 are in poor condition, 7 in fair condition and 4 in good condition.  Three of the modernized schools, all dating from 2004, are in fair condition.</a:t>
          </a:r>
          <a:endParaRPr lang="en-US" sz="1100"/>
        </a:p>
      </xdr:txBody>
    </xdr:sp>
    <xdr:clientData/>
  </xdr:twoCellAnchor>
  <xdr:twoCellAnchor>
    <xdr:from>
      <xdr:col>8</xdr:col>
      <xdr:colOff>416719</xdr:colOff>
      <xdr:row>113</xdr:row>
      <xdr:rowOff>47626</xdr:rowOff>
    </xdr:from>
    <xdr:to>
      <xdr:col>11</xdr:col>
      <xdr:colOff>130969</xdr:colOff>
      <xdr:row>119</xdr:row>
      <xdr:rowOff>166688</xdr:rowOff>
    </xdr:to>
    <xdr:sp macro="" textlink="">
      <xdr:nvSpPr>
        <xdr:cNvPr id="10" name="TextBox 9">
          <a:extLst>
            <a:ext uri="{FF2B5EF4-FFF2-40B4-BE49-F238E27FC236}">
              <a16:creationId xmlns:a16="http://schemas.microsoft.com/office/drawing/2014/main" id="{6D4107CD-D70A-4BC6-B7CE-91CE8CEE5F8A}"/>
            </a:ext>
          </a:extLst>
        </xdr:cNvPr>
        <xdr:cNvSpPr txBox="1"/>
      </xdr:nvSpPr>
      <xdr:spPr>
        <a:xfrm>
          <a:off x="7953375" y="21955126"/>
          <a:ext cx="2143125" cy="1262062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/>
            <a:t>Older modernizations (16): Cleveland, Key, Barnard and Noyes  (4) are in poor condition.  Only 2, Luke Moore and Sousa are in good condition.  The other 10 are in fair condition.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sites.google.com/a/dc.gov/dcps-school-modernizations/facility-condition-assessments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453F1D-367F-40ED-ADB1-71187D29BEBC}">
  <dimension ref="A1:O156"/>
  <sheetViews>
    <sheetView tabSelected="1" zoomScale="80" zoomScaleNormal="80" workbookViewId="0">
      <pane xSplit="3" ySplit="1" topLeftCell="D75" activePane="bottomRight" state="frozen"/>
      <selection pane="topRight" activeCell="D1" sqref="D1"/>
      <selection pane="bottomLeft" activeCell="A2" sqref="A2"/>
      <selection pane="bottomRight" activeCell="O138" sqref="O138"/>
    </sheetView>
    <sheetView tabSelected="1" zoomScale="80" zoomScaleNormal="80" workbookViewId="1">
      <pane xSplit="2" ySplit="1" topLeftCell="C2" activePane="bottomRight" state="frozen"/>
      <selection pane="topRight" activeCell="C1" sqref="C1"/>
      <selection pane="bottomLeft" activeCell="A2" sqref="A2"/>
      <selection pane="bottomRight" activeCell="B146" sqref="B146"/>
    </sheetView>
  </sheetViews>
  <sheetFormatPr defaultRowHeight="15" x14ac:dyDescent="0.25"/>
  <cols>
    <col min="1" max="1" width="15.28515625" style="17" customWidth="1"/>
    <col min="2" max="2" width="35.85546875" customWidth="1"/>
    <col min="3" max="3" width="9.85546875" style="18" customWidth="1"/>
    <col min="4" max="4" width="11" style="26" customWidth="1"/>
    <col min="5" max="6" width="10.28515625" style="27" customWidth="1"/>
    <col min="7" max="7" width="11" style="26" customWidth="1"/>
    <col min="8" max="9" width="9.140625" style="27"/>
    <col min="10" max="10" width="9.140625" style="62"/>
    <col min="15" max="15" width="9.140625" style="27"/>
  </cols>
  <sheetData>
    <row r="1" spans="1:15" ht="45" x14ac:dyDescent="0.25">
      <c r="A1" s="17" t="s">
        <v>191</v>
      </c>
      <c r="B1" t="s">
        <v>190</v>
      </c>
      <c r="C1" s="18" t="s">
        <v>8</v>
      </c>
      <c r="D1" s="65" t="s">
        <v>544</v>
      </c>
      <c r="E1" s="29" t="s">
        <v>545</v>
      </c>
      <c r="F1" s="29" t="s">
        <v>546</v>
      </c>
      <c r="G1" s="65" t="s">
        <v>9</v>
      </c>
      <c r="H1" s="29" t="s">
        <v>408</v>
      </c>
      <c r="I1" s="29" t="s">
        <v>547</v>
      </c>
      <c r="J1" s="64" t="s">
        <v>537</v>
      </c>
      <c r="K1" s="29" t="s">
        <v>548</v>
      </c>
      <c r="L1" s="31" t="s">
        <v>542</v>
      </c>
      <c r="O1" s="29" t="s">
        <v>534</v>
      </c>
    </row>
    <row r="2" spans="1:15" x14ac:dyDescent="0.25">
      <c r="B2" t="s">
        <v>397</v>
      </c>
      <c r="C2" s="18" t="s">
        <v>0</v>
      </c>
      <c r="D2" s="26" t="s">
        <v>398</v>
      </c>
      <c r="I2" s="27" t="s">
        <v>540</v>
      </c>
    </row>
    <row r="3" spans="1:15" x14ac:dyDescent="0.25">
      <c r="A3" s="17" t="s">
        <v>173</v>
      </c>
      <c r="B3" t="s">
        <v>172</v>
      </c>
      <c r="C3" s="18" t="s">
        <v>0</v>
      </c>
      <c r="E3" s="26" t="s">
        <v>405</v>
      </c>
      <c r="I3" s="27" t="s">
        <v>541</v>
      </c>
      <c r="O3" s="62" t="e">
        <v>#N/A</v>
      </c>
    </row>
    <row r="4" spans="1:15" x14ac:dyDescent="0.25">
      <c r="A4" s="17" t="s">
        <v>209</v>
      </c>
      <c r="B4" t="s">
        <v>210</v>
      </c>
      <c r="C4" s="18" t="s">
        <v>0</v>
      </c>
      <c r="D4" s="26" t="s">
        <v>398</v>
      </c>
      <c r="I4" s="27" t="s">
        <v>540</v>
      </c>
      <c r="O4" s="62" t="e">
        <v>#N/A</v>
      </c>
    </row>
    <row r="5" spans="1:15" x14ac:dyDescent="0.25">
      <c r="A5" s="17" t="s">
        <v>218</v>
      </c>
      <c r="B5" t="s">
        <v>219</v>
      </c>
      <c r="C5" s="18" t="s">
        <v>0</v>
      </c>
      <c r="D5" s="26" t="s">
        <v>390</v>
      </c>
      <c r="I5" s="27" t="s">
        <v>540</v>
      </c>
      <c r="O5" s="62" t="e">
        <v>#N/A</v>
      </c>
    </row>
    <row r="6" spans="1:15" s="18" customFormat="1" x14ac:dyDescent="0.25">
      <c r="A6" s="17" t="s">
        <v>222</v>
      </c>
      <c r="B6" s="18" t="s">
        <v>223</v>
      </c>
      <c r="C6" s="18" t="s">
        <v>0</v>
      </c>
      <c r="D6" s="26">
        <v>2004</v>
      </c>
      <c r="E6" s="27"/>
      <c r="F6" s="27"/>
      <c r="G6" s="26"/>
      <c r="H6" s="27"/>
      <c r="I6" s="27" t="s">
        <v>409</v>
      </c>
      <c r="J6" s="62">
        <v>0.20050000000000001</v>
      </c>
      <c r="O6" s="62" t="e">
        <v>#N/A</v>
      </c>
    </row>
    <row r="7" spans="1:15" x14ac:dyDescent="0.25">
      <c r="A7" s="17" t="s">
        <v>224</v>
      </c>
      <c r="B7" t="s">
        <v>225</v>
      </c>
      <c r="C7" s="18" t="s">
        <v>0</v>
      </c>
      <c r="D7" s="26">
        <v>2006</v>
      </c>
      <c r="I7" s="27" t="s">
        <v>539</v>
      </c>
      <c r="J7" s="62">
        <v>0.16139999999999999</v>
      </c>
      <c r="O7" s="62" t="e">
        <v>#N/A</v>
      </c>
    </row>
    <row r="8" spans="1:15" x14ac:dyDescent="0.25">
      <c r="A8" s="17" t="s">
        <v>254</v>
      </c>
      <c r="B8" t="s">
        <v>255</v>
      </c>
      <c r="C8" s="18" t="s">
        <v>0</v>
      </c>
      <c r="D8" s="26">
        <v>2009</v>
      </c>
      <c r="I8" s="27" t="s">
        <v>538</v>
      </c>
      <c r="J8" s="62">
        <v>5.04E-2</v>
      </c>
      <c r="O8" s="62" t="e">
        <v>#N/A</v>
      </c>
    </row>
    <row r="9" spans="1:15" x14ac:dyDescent="0.25">
      <c r="A9" s="17" t="s">
        <v>303</v>
      </c>
      <c r="B9" t="s">
        <v>304</v>
      </c>
      <c r="C9" s="18" t="s">
        <v>0</v>
      </c>
      <c r="D9" s="26" t="s">
        <v>395</v>
      </c>
      <c r="I9" s="27" t="s">
        <v>540</v>
      </c>
      <c r="O9" s="62" t="e">
        <v>#N/A</v>
      </c>
    </row>
    <row r="10" spans="1:15" x14ac:dyDescent="0.25">
      <c r="A10" s="17" t="s">
        <v>81</v>
      </c>
      <c r="B10" t="s">
        <v>80</v>
      </c>
      <c r="C10" s="18" t="s">
        <v>0</v>
      </c>
      <c r="H10" s="27" t="s">
        <v>403</v>
      </c>
      <c r="I10" s="27" t="s">
        <v>535</v>
      </c>
      <c r="O10" s="62" t="e">
        <v>#N/A</v>
      </c>
    </row>
    <row r="11" spans="1:15" x14ac:dyDescent="0.25">
      <c r="A11" s="17" t="s">
        <v>36</v>
      </c>
      <c r="B11" t="s">
        <v>35</v>
      </c>
      <c r="C11" s="18" t="s">
        <v>0</v>
      </c>
      <c r="G11" s="26">
        <v>2009</v>
      </c>
      <c r="H11" s="27" t="s">
        <v>403</v>
      </c>
      <c r="I11" s="27" t="s">
        <v>539</v>
      </c>
      <c r="J11" s="62">
        <v>0.1676</v>
      </c>
      <c r="O11" s="62">
        <v>0.1676</v>
      </c>
    </row>
    <row r="12" spans="1:15" x14ac:dyDescent="0.25">
      <c r="A12" s="17" t="s">
        <v>29</v>
      </c>
      <c r="B12" t="s">
        <v>28</v>
      </c>
      <c r="C12" s="18" t="s">
        <v>0</v>
      </c>
      <c r="H12" s="27" t="s">
        <v>403</v>
      </c>
      <c r="I12" s="27" t="s">
        <v>539</v>
      </c>
      <c r="J12" s="62">
        <v>0.1532</v>
      </c>
      <c r="O12" s="62">
        <v>0.1532</v>
      </c>
    </row>
    <row r="13" spans="1:15" x14ac:dyDescent="0.25">
      <c r="A13" s="17" t="s">
        <v>236</v>
      </c>
      <c r="B13" t="s">
        <v>237</v>
      </c>
      <c r="C13" s="18" t="s">
        <v>1</v>
      </c>
      <c r="D13" s="26" t="s">
        <v>395</v>
      </c>
      <c r="I13" s="27" t="s">
        <v>540</v>
      </c>
      <c r="L13" s="27" t="s">
        <v>403</v>
      </c>
      <c r="O13" s="62" t="e">
        <v>#N/A</v>
      </c>
    </row>
    <row r="14" spans="1:15" x14ac:dyDescent="0.25">
      <c r="A14" s="17" t="s">
        <v>252</v>
      </c>
      <c r="B14" t="s">
        <v>253</v>
      </c>
      <c r="C14" s="18" t="s">
        <v>1</v>
      </c>
      <c r="D14" s="26" t="s">
        <v>395</v>
      </c>
      <c r="I14" s="27" t="s">
        <v>540</v>
      </c>
      <c r="O14" s="62" t="e">
        <v>#N/A</v>
      </c>
    </row>
    <row r="15" spans="1:15" x14ac:dyDescent="0.25">
      <c r="A15" s="17" t="s">
        <v>258</v>
      </c>
      <c r="B15" t="s">
        <v>259</v>
      </c>
      <c r="C15" s="18" t="s">
        <v>1</v>
      </c>
      <c r="D15" s="26" t="s">
        <v>401</v>
      </c>
      <c r="I15" s="27" t="s">
        <v>539</v>
      </c>
      <c r="J15" s="62">
        <v>0.14849999999999999</v>
      </c>
      <c r="L15" s="27" t="s">
        <v>403</v>
      </c>
      <c r="O15" s="62" t="e">
        <v>#N/A</v>
      </c>
    </row>
    <row r="16" spans="1:15" s="18" customFormat="1" x14ac:dyDescent="0.25">
      <c r="A16" s="17"/>
      <c r="B16" s="18" t="s">
        <v>116</v>
      </c>
      <c r="C16" s="18" t="s">
        <v>1</v>
      </c>
      <c r="D16" s="26" t="s">
        <v>404</v>
      </c>
      <c r="E16" s="27"/>
      <c r="F16" s="27"/>
      <c r="G16" s="26"/>
      <c r="H16" s="27"/>
      <c r="I16" s="27" t="s">
        <v>540</v>
      </c>
      <c r="J16" s="62"/>
      <c r="L16" s="27" t="s">
        <v>403</v>
      </c>
      <c r="O16" s="62" t="e">
        <v>#N/A</v>
      </c>
    </row>
    <row r="17" spans="1:15" x14ac:dyDescent="0.25">
      <c r="A17" s="17" t="s">
        <v>346</v>
      </c>
      <c r="B17" t="s">
        <v>347</v>
      </c>
      <c r="C17" s="18" t="s">
        <v>1</v>
      </c>
      <c r="G17" s="26" t="s">
        <v>389</v>
      </c>
      <c r="H17" s="27" t="s">
        <v>403</v>
      </c>
      <c r="I17" s="27" t="s">
        <v>538</v>
      </c>
      <c r="J17" s="62">
        <v>1.6199999999999999E-2</v>
      </c>
      <c r="O17" s="62">
        <v>1.6199999999999999E-2</v>
      </c>
    </row>
    <row r="18" spans="1:15" x14ac:dyDescent="0.25">
      <c r="A18" s="17" t="s">
        <v>350</v>
      </c>
      <c r="B18" t="s">
        <v>351</v>
      </c>
      <c r="C18" s="18" t="s">
        <v>1</v>
      </c>
      <c r="D18" s="26">
        <v>2009</v>
      </c>
      <c r="I18" s="27" t="s">
        <v>538</v>
      </c>
      <c r="J18" s="62">
        <v>3.9100000000000003E-2</v>
      </c>
      <c r="O18" s="62" t="e">
        <v>#N/A</v>
      </c>
    </row>
    <row r="19" spans="1:15" x14ac:dyDescent="0.25">
      <c r="A19" s="17" t="s">
        <v>56</v>
      </c>
      <c r="B19" t="s">
        <v>55</v>
      </c>
      <c r="C19" s="18" t="s">
        <v>1</v>
      </c>
      <c r="F19" s="27">
        <v>2024</v>
      </c>
      <c r="I19" s="27" t="s">
        <v>535</v>
      </c>
      <c r="O19" s="62" t="e">
        <v>#N/A</v>
      </c>
    </row>
    <row r="20" spans="1:15" x14ac:dyDescent="0.25">
      <c r="A20" s="17" t="s">
        <v>369</v>
      </c>
      <c r="B20" t="s">
        <v>370</v>
      </c>
      <c r="C20" s="18" t="s">
        <v>1</v>
      </c>
      <c r="D20" s="26">
        <v>2003</v>
      </c>
      <c r="I20" s="27" t="s">
        <v>539</v>
      </c>
      <c r="J20" s="62">
        <v>0.17860000000000001</v>
      </c>
      <c r="O20" s="62" t="e">
        <v>#N/A</v>
      </c>
    </row>
    <row r="21" spans="1:15" x14ac:dyDescent="0.25">
      <c r="A21" s="17" t="s">
        <v>230</v>
      </c>
      <c r="B21" t="s">
        <v>231</v>
      </c>
      <c r="C21" s="18" t="s">
        <v>2</v>
      </c>
      <c r="D21" s="26" t="s">
        <v>392</v>
      </c>
      <c r="I21" s="27" t="s">
        <v>540</v>
      </c>
      <c r="L21" s="27" t="s">
        <v>403</v>
      </c>
      <c r="O21" s="62" t="e">
        <v>#N/A</v>
      </c>
    </row>
    <row r="22" spans="1:15" x14ac:dyDescent="0.25">
      <c r="A22" s="17" t="s">
        <v>136</v>
      </c>
      <c r="B22" t="s">
        <v>135</v>
      </c>
      <c r="C22" s="18" t="s">
        <v>2</v>
      </c>
      <c r="E22" s="27">
        <v>2020</v>
      </c>
      <c r="I22" s="27" t="s">
        <v>541</v>
      </c>
      <c r="L22" s="27" t="s">
        <v>403</v>
      </c>
      <c r="O22" s="62" t="e">
        <v>#N/A</v>
      </c>
    </row>
    <row r="23" spans="1:15" x14ac:dyDescent="0.25">
      <c r="A23" s="17" t="s">
        <v>262</v>
      </c>
      <c r="B23" t="s">
        <v>263</v>
      </c>
      <c r="C23" s="18" t="s">
        <v>2</v>
      </c>
      <c r="D23" s="26" t="s">
        <v>392</v>
      </c>
      <c r="I23" s="27" t="s">
        <v>540</v>
      </c>
      <c r="L23" s="27" t="s">
        <v>403</v>
      </c>
      <c r="O23" s="62" t="e">
        <v>#N/A</v>
      </c>
    </row>
    <row r="24" spans="1:15" x14ac:dyDescent="0.25">
      <c r="A24" s="17" t="s">
        <v>270</v>
      </c>
      <c r="B24" t="s">
        <v>271</v>
      </c>
      <c r="C24" s="18" t="s">
        <v>2</v>
      </c>
      <c r="D24" s="26" t="s">
        <v>392</v>
      </c>
      <c r="I24" s="27" t="s">
        <v>540</v>
      </c>
      <c r="L24" s="27" t="s">
        <v>403</v>
      </c>
      <c r="O24" s="62" t="e">
        <v>#N/A</v>
      </c>
    </row>
    <row r="25" spans="1:15" x14ac:dyDescent="0.25">
      <c r="A25" s="17" t="s">
        <v>101</v>
      </c>
      <c r="B25" t="s">
        <v>100</v>
      </c>
      <c r="C25" s="18" t="s">
        <v>2</v>
      </c>
      <c r="D25" s="26" t="s">
        <v>407</v>
      </c>
      <c r="I25" s="27" t="s">
        <v>409</v>
      </c>
      <c r="J25" s="62">
        <v>0.21199999999999999</v>
      </c>
      <c r="L25" s="27" t="s">
        <v>403</v>
      </c>
      <c r="O25" s="62" t="e">
        <v>#N/A</v>
      </c>
    </row>
    <row r="26" spans="1:15" x14ac:dyDescent="0.25">
      <c r="A26" s="17" t="s">
        <v>301</v>
      </c>
      <c r="B26" t="s">
        <v>302</v>
      </c>
      <c r="C26" s="18" t="s">
        <v>2</v>
      </c>
      <c r="D26" s="26" t="s">
        <v>392</v>
      </c>
      <c r="I26" s="27" t="s">
        <v>540</v>
      </c>
      <c r="L26" s="27" t="s">
        <v>403</v>
      </c>
      <c r="O26" s="62" t="e">
        <v>#N/A</v>
      </c>
    </row>
    <row r="27" spans="1:15" x14ac:dyDescent="0.25">
      <c r="B27" t="s">
        <v>400</v>
      </c>
      <c r="C27" s="18" t="s">
        <v>2</v>
      </c>
      <c r="D27" s="26" t="s">
        <v>398</v>
      </c>
      <c r="I27" s="27" t="s">
        <v>540</v>
      </c>
      <c r="L27" s="27" t="s">
        <v>403</v>
      </c>
      <c r="O27" s="62" t="e">
        <v>#N/A</v>
      </c>
    </row>
    <row r="28" spans="1:15" x14ac:dyDescent="0.25">
      <c r="A28" s="17" t="s">
        <v>322</v>
      </c>
      <c r="B28" t="s">
        <v>323</v>
      </c>
      <c r="C28" s="18" t="s">
        <v>2</v>
      </c>
      <c r="D28" s="26">
        <v>2002</v>
      </c>
      <c r="I28" s="27" t="s">
        <v>539</v>
      </c>
      <c r="J28" s="62">
        <v>0.1454</v>
      </c>
      <c r="L28" s="27" t="s">
        <v>403</v>
      </c>
      <c r="O28" s="62">
        <v>0.1454</v>
      </c>
    </row>
    <row r="29" spans="1:15" x14ac:dyDescent="0.25">
      <c r="A29" s="17" t="s">
        <v>61</v>
      </c>
      <c r="B29" t="s">
        <v>60</v>
      </c>
      <c r="C29" s="18" t="s">
        <v>2</v>
      </c>
      <c r="D29" s="26" t="s">
        <v>387</v>
      </c>
      <c r="I29" s="27" t="s">
        <v>538</v>
      </c>
      <c r="J29" s="62">
        <v>5.6899999999999999E-2</v>
      </c>
      <c r="L29" s="27" t="s">
        <v>403</v>
      </c>
      <c r="O29" s="62" t="e">
        <v>#N/A</v>
      </c>
    </row>
    <row r="30" spans="1:15" x14ac:dyDescent="0.25">
      <c r="A30" s="17" t="s">
        <v>385</v>
      </c>
      <c r="B30" t="s">
        <v>386</v>
      </c>
      <c r="C30" s="18" t="s">
        <v>2</v>
      </c>
      <c r="D30" s="26" t="s">
        <v>388</v>
      </c>
      <c r="I30" s="27" t="s">
        <v>540</v>
      </c>
      <c r="L30" s="27" t="s">
        <v>403</v>
      </c>
      <c r="O30" s="62" t="e">
        <v>#N/A</v>
      </c>
    </row>
    <row r="31" spans="1:15" x14ac:dyDescent="0.25">
      <c r="A31" s="17" t="s">
        <v>200</v>
      </c>
      <c r="B31" t="s">
        <v>201</v>
      </c>
      <c r="C31" s="18" t="s">
        <v>3</v>
      </c>
      <c r="D31" s="26">
        <v>2003</v>
      </c>
      <c r="I31" s="27" t="s">
        <v>409</v>
      </c>
      <c r="J31" s="62">
        <v>0.21290000000000001</v>
      </c>
      <c r="O31" s="62" t="e">
        <v>#N/A</v>
      </c>
    </row>
    <row r="32" spans="1:15" x14ac:dyDescent="0.25">
      <c r="A32" s="17" t="s">
        <v>205</v>
      </c>
      <c r="B32" t="s">
        <v>206</v>
      </c>
      <c r="C32" s="18" t="s">
        <v>3</v>
      </c>
      <c r="D32" s="26">
        <v>2004</v>
      </c>
      <c r="I32" s="27" t="s">
        <v>539</v>
      </c>
      <c r="J32" s="62">
        <v>0.19370000000000001</v>
      </c>
      <c r="O32" s="62" t="e">
        <v>#N/A</v>
      </c>
    </row>
    <row r="33" spans="1:15" x14ac:dyDescent="0.25">
      <c r="A33" s="17" t="s">
        <v>145</v>
      </c>
      <c r="B33" t="s">
        <v>144</v>
      </c>
      <c r="C33" s="18" t="s">
        <v>3</v>
      </c>
      <c r="D33" s="26" t="s">
        <v>404</v>
      </c>
      <c r="I33" s="27" t="s">
        <v>540</v>
      </c>
      <c r="O33" s="62" t="e">
        <v>#N/A</v>
      </c>
    </row>
    <row r="34" spans="1:15" x14ac:dyDescent="0.25">
      <c r="A34" s="17" t="s">
        <v>140</v>
      </c>
      <c r="B34" t="s">
        <v>139</v>
      </c>
      <c r="C34" s="18" t="s">
        <v>3</v>
      </c>
      <c r="F34" s="27">
        <v>2024</v>
      </c>
      <c r="I34" s="27" t="s">
        <v>535</v>
      </c>
      <c r="O34" s="62" t="e">
        <v>#N/A</v>
      </c>
    </row>
    <row r="35" spans="1:15" x14ac:dyDescent="0.25">
      <c r="A35" s="17" t="s">
        <v>287</v>
      </c>
      <c r="B35" t="s">
        <v>288</v>
      </c>
      <c r="C35" s="18" t="s">
        <v>3</v>
      </c>
      <c r="D35" s="26" t="s">
        <v>393</v>
      </c>
      <c r="I35" s="27" t="s">
        <v>540</v>
      </c>
      <c r="L35" s="27" t="s">
        <v>403</v>
      </c>
      <c r="O35" s="62" t="e">
        <v>#N/A</v>
      </c>
    </row>
    <row r="36" spans="1:15" x14ac:dyDescent="0.25">
      <c r="A36" s="17" t="s">
        <v>293</v>
      </c>
      <c r="B36" t="s">
        <v>294</v>
      </c>
      <c r="C36" s="18" t="s">
        <v>3</v>
      </c>
      <c r="G36" s="26" t="s">
        <v>389</v>
      </c>
      <c r="H36" s="27" t="s">
        <v>403</v>
      </c>
      <c r="I36" s="27" t="s">
        <v>539</v>
      </c>
      <c r="J36" s="62">
        <v>0.11609999999999999</v>
      </c>
      <c r="O36" s="62">
        <v>0.11609999999999999</v>
      </c>
    </row>
    <row r="37" spans="1:15" x14ac:dyDescent="0.25">
      <c r="B37" t="s">
        <v>399</v>
      </c>
      <c r="C37" s="18" t="s">
        <v>3</v>
      </c>
      <c r="D37" s="26" t="s">
        <v>398</v>
      </c>
      <c r="I37" s="27" t="s">
        <v>540</v>
      </c>
      <c r="O37" s="62" t="e">
        <v>#N/A</v>
      </c>
    </row>
    <row r="38" spans="1:15" x14ac:dyDescent="0.25">
      <c r="A38" s="17" t="s">
        <v>338</v>
      </c>
      <c r="B38" t="s">
        <v>339</v>
      </c>
      <c r="C38" s="18" t="s">
        <v>3</v>
      </c>
      <c r="D38" s="26" t="s">
        <v>393</v>
      </c>
      <c r="I38" s="27" t="s">
        <v>540</v>
      </c>
      <c r="O38" s="62" t="e">
        <v>#N/A</v>
      </c>
    </row>
    <row r="39" spans="1:15" x14ac:dyDescent="0.25">
      <c r="A39" s="17" t="s">
        <v>74</v>
      </c>
      <c r="B39" t="s">
        <v>73</v>
      </c>
      <c r="C39" s="18" t="s">
        <v>3</v>
      </c>
      <c r="F39" s="27">
        <v>2023</v>
      </c>
      <c r="I39" s="27" t="s">
        <v>535</v>
      </c>
      <c r="O39" s="62" t="e">
        <v>#N/A</v>
      </c>
    </row>
    <row r="40" spans="1:15" x14ac:dyDescent="0.25">
      <c r="A40" s="17" t="s">
        <v>344</v>
      </c>
      <c r="B40" t="s">
        <v>345</v>
      </c>
      <c r="C40" s="18" t="s">
        <v>3</v>
      </c>
      <c r="D40" s="26" t="s">
        <v>392</v>
      </c>
      <c r="I40" s="27" t="s">
        <v>540</v>
      </c>
      <c r="O40" s="62" t="e">
        <v>#N/A</v>
      </c>
    </row>
    <row r="41" spans="1:15" x14ac:dyDescent="0.25">
      <c r="A41" s="17" t="s">
        <v>355</v>
      </c>
      <c r="B41" t="s">
        <v>356</v>
      </c>
      <c r="C41" s="18" t="s">
        <v>3</v>
      </c>
      <c r="D41" s="26" t="s">
        <v>393</v>
      </c>
      <c r="I41" s="27" t="s">
        <v>540</v>
      </c>
      <c r="O41" s="62" t="e">
        <v>#N/A</v>
      </c>
    </row>
    <row r="42" spans="1:15" x14ac:dyDescent="0.25">
      <c r="A42" s="17" t="s">
        <v>367</v>
      </c>
      <c r="B42" t="s">
        <v>368</v>
      </c>
      <c r="C42" s="18" t="s">
        <v>3</v>
      </c>
      <c r="D42" s="26" t="s">
        <v>388</v>
      </c>
      <c r="I42" s="27" t="s">
        <v>538</v>
      </c>
      <c r="J42" s="62">
        <v>5.0099999999999999E-2</v>
      </c>
      <c r="O42" s="62" t="e">
        <v>#N/A</v>
      </c>
    </row>
    <row r="43" spans="1:15" x14ac:dyDescent="0.25">
      <c r="A43" s="17" t="s">
        <v>41</v>
      </c>
      <c r="B43" t="s">
        <v>40</v>
      </c>
      <c r="C43" s="18" t="s">
        <v>3</v>
      </c>
      <c r="G43" s="26" t="s">
        <v>387</v>
      </c>
      <c r="H43" s="27" t="s">
        <v>403</v>
      </c>
      <c r="I43" s="27" t="s">
        <v>539</v>
      </c>
      <c r="J43" s="62">
        <v>0.1207</v>
      </c>
      <c r="O43" s="62">
        <v>0.1207</v>
      </c>
    </row>
    <row r="44" spans="1:15" x14ac:dyDescent="0.25">
      <c r="A44" s="17" t="s">
        <v>22</v>
      </c>
      <c r="B44" t="s">
        <v>21</v>
      </c>
      <c r="C44" s="18" t="s">
        <v>3</v>
      </c>
      <c r="E44" s="27">
        <v>2021</v>
      </c>
      <c r="I44" s="27" t="s">
        <v>541</v>
      </c>
      <c r="O44" s="62" t="e">
        <v>#N/A</v>
      </c>
    </row>
    <row r="45" spans="1:15" x14ac:dyDescent="0.25">
      <c r="A45" s="17" t="s">
        <v>383</v>
      </c>
      <c r="B45" t="s">
        <v>384</v>
      </c>
      <c r="C45" s="18" t="s">
        <v>3</v>
      </c>
      <c r="G45" s="26" t="s">
        <v>387</v>
      </c>
      <c r="H45" s="27" t="s">
        <v>403</v>
      </c>
      <c r="I45" s="27" t="s">
        <v>539</v>
      </c>
      <c r="J45" s="62">
        <v>0.17699999999999999</v>
      </c>
      <c r="O45" s="62">
        <v>0.17699999999999999</v>
      </c>
    </row>
    <row r="46" spans="1:15" x14ac:dyDescent="0.25">
      <c r="A46" s="17" t="s">
        <v>207</v>
      </c>
      <c r="B46" t="s">
        <v>208</v>
      </c>
      <c r="C46" s="18" t="s">
        <v>4</v>
      </c>
      <c r="D46" s="26" t="s">
        <v>392</v>
      </c>
      <c r="I46" s="27" t="s">
        <v>538</v>
      </c>
      <c r="J46" s="62">
        <v>4.1999999999999997E-3</v>
      </c>
      <c r="O46" s="62">
        <v>4.1999999999999997E-3</v>
      </c>
    </row>
    <row r="47" spans="1:15" x14ac:dyDescent="0.25">
      <c r="A47" s="17" t="s">
        <v>159</v>
      </c>
      <c r="B47" t="s">
        <v>158</v>
      </c>
      <c r="C47" s="18" t="s">
        <v>4</v>
      </c>
      <c r="H47" s="27" t="s">
        <v>403</v>
      </c>
      <c r="I47" s="27" t="s">
        <v>535</v>
      </c>
      <c r="O47" s="62" t="e">
        <v>#N/A</v>
      </c>
    </row>
    <row r="48" spans="1:15" x14ac:dyDescent="0.25">
      <c r="A48" s="17" t="s">
        <v>211</v>
      </c>
      <c r="B48" t="s">
        <v>212</v>
      </c>
      <c r="C48" s="18" t="s">
        <v>4</v>
      </c>
      <c r="G48" s="26" t="s">
        <v>389</v>
      </c>
      <c r="H48" s="27" t="s">
        <v>403</v>
      </c>
      <c r="I48" s="27" t="s">
        <v>409</v>
      </c>
      <c r="J48" s="62">
        <v>0.23130000000000001</v>
      </c>
      <c r="O48" s="62">
        <v>0.23130000000000001</v>
      </c>
    </row>
    <row r="49" spans="1:15" x14ac:dyDescent="0.25">
      <c r="A49" s="17" t="s">
        <v>213</v>
      </c>
      <c r="B49" t="s">
        <v>214</v>
      </c>
      <c r="C49" s="18" t="s">
        <v>4</v>
      </c>
      <c r="G49" s="26">
        <v>2009</v>
      </c>
      <c r="H49" s="27" t="s">
        <v>403</v>
      </c>
      <c r="I49" s="27" t="s">
        <v>409</v>
      </c>
      <c r="J49" s="62">
        <v>0.28010000000000002</v>
      </c>
      <c r="O49" s="62">
        <v>0.28010000000000002</v>
      </c>
    </row>
    <row r="50" spans="1:15" x14ac:dyDescent="0.25">
      <c r="A50" s="17" t="s">
        <v>238</v>
      </c>
      <c r="B50" t="s">
        <v>239</v>
      </c>
      <c r="C50" s="18" t="s">
        <v>4</v>
      </c>
      <c r="D50" s="26" t="s">
        <v>390</v>
      </c>
      <c r="I50" s="27" t="s">
        <v>540</v>
      </c>
      <c r="O50" s="62" t="e">
        <v>#N/A</v>
      </c>
    </row>
    <row r="51" spans="1:15" x14ac:dyDescent="0.25">
      <c r="A51" s="17" t="s">
        <v>289</v>
      </c>
      <c r="B51" t="s">
        <v>290</v>
      </c>
      <c r="C51" s="18" t="s">
        <v>4</v>
      </c>
      <c r="G51" s="26" t="s">
        <v>392</v>
      </c>
      <c r="H51" s="27" t="s">
        <v>403</v>
      </c>
      <c r="I51" s="27" t="s">
        <v>538</v>
      </c>
      <c r="J51" s="62">
        <v>6.0100000000000001E-2</v>
      </c>
      <c r="O51" s="62">
        <v>6.0100000000000001E-2</v>
      </c>
    </row>
    <row r="52" spans="1:15" x14ac:dyDescent="0.25">
      <c r="A52" s="17" t="s">
        <v>291</v>
      </c>
      <c r="B52" t="s">
        <v>292</v>
      </c>
      <c r="C52" s="18" t="s">
        <v>4</v>
      </c>
      <c r="G52" s="26" t="s">
        <v>388</v>
      </c>
      <c r="H52" s="27" t="s">
        <v>403</v>
      </c>
      <c r="I52" s="27" t="s">
        <v>539</v>
      </c>
      <c r="J52" s="62">
        <v>0.12529999999999999</v>
      </c>
      <c r="O52" s="62">
        <v>0.12529999999999999</v>
      </c>
    </row>
    <row r="53" spans="1:15" x14ac:dyDescent="0.25">
      <c r="A53" s="17" t="s">
        <v>299</v>
      </c>
      <c r="B53" t="s">
        <v>300</v>
      </c>
      <c r="C53" s="18" t="s">
        <v>4</v>
      </c>
      <c r="D53" s="26">
        <v>2006</v>
      </c>
      <c r="I53" s="27" t="s">
        <v>538</v>
      </c>
      <c r="J53" s="62">
        <v>4.7699999999999999E-2</v>
      </c>
      <c r="O53" s="62" t="e">
        <v>#N/A</v>
      </c>
    </row>
    <row r="54" spans="1:15" x14ac:dyDescent="0.25">
      <c r="A54" s="17" t="s">
        <v>308</v>
      </c>
      <c r="B54" t="s">
        <v>309</v>
      </c>
      <c r="C54" s="18" t="s">
        <v>4</v>
      </c>
      <c r="D54" s="26">
        <v>2004</v>
      </c>
      <c r="I54" s="27" t="s">
        <v>539</v>
      </c>
      <c r="J54" s="62">
        <v>0.14219999999999999</v>
      </c>
      <c r="O54" s="62" t="e">
        <v>#N/A</v>
      </c>
    </row>
    <row r="55" spans="1:15" x14ac:dyDescent="0.25">
      <c r="A55" s="17" t="s">
        <v>320</v>
      </c>
      <c r="B55" t="s">
        <v>321</v>
      </c>
      <c r="C55" s="18" t="s">
        <v>4</v>
      </c>
      <c r="D55" s="26">
        <v>2004</v>
      </c>
      <c r="I55" s="27" t="s">
        <v>409</v>
      </c>
      <c r="J55" s="62">
        <v>0.23219999999999999</v>
      </c>
      <c r="O55" s="62" t="e">
        <v>#N/A</v>
      </c>
    </row>
    <row r="56" spans="1:15" x14ac:dyDescent="0.25">
      <c r="A56" s="17" t="s">
        <v>334</v>
      </c>
      <c r="B56" t="s">
        <v>335</v>
      </c>
      <c r="C56" s="18" t="s">
        <v>4</v>
      </c>
      <c r="D56" s="26">
        <v>2009</v>
      </c>
      <c r="I56" s="27" t="s">
        <v>538</v>
      </c>
      <c r="J56" s="62">
        <v>9.0700000000000003E-2</v>
      </c>
      <c r="O56" s="62" t="e">
        <v>#N/A</v>
      </c>
    </row>
    <row r="57" spans="1:15" x14ac:dyDescent="0.25">
      <c r="A57" s="17" t="s">
        <v>381</v>
      </c>
      <c r="B57" t="s">
        <v>382</v>
      </c>
      <c r="C57" s="18" t="s">
        <v>4</v>
      </c>
      <c r="D57" s="26">
        <v>2009</v>
      </c>
      <c r="I57" s="27" t="s">
        <v>409</v>
      </c>
      <c r="J57" s="62">
        <v>0.20069999999999999</v>
      </c>
      <c r="O57" s="62" t="e">
        <v>#N/A</v>
      </c>
    </row>
    <row r="58" spans="1:15" x14ac:dyDescent="0.25">
      <c r="A58" s="17" t="s">
        <v>194</v>
      </c>
      <c r="B58" t="s">
        <v>195</v>
      </c>
      <c r="C58" s="18" t="s">
        <v>5</v>
      </c>
      <c r="G58" s="26" t="s">
        <v>389</v>
      </c>
      <c r="H58" s="27" t="s">
        <v>403</v>
      </c>
      <c r="I58" s="27" t="s">
        <v>538</v>
      </c>
      <c r="J58" s="62">
        <v>6.9000000000000006E-2</v>
      </c>
      <c r="O58" s="62">
        <v>6.9000000000000006E-2</v>
      </c>
    </row>
    <row r="59" spans="1:15" s="18" customFormat="1" x14ac:dyDescent="0.25">
      <c r="A59" s="17" t="s">
        <v>164</v>
      </c>
      <c r="B59" s="18" t="s">
        <v>163</v>
      </c>
      <c r="C59" s="18" t="s">
        <v>5</v>
      </c>
      <c r="D59" s="26"/>
      <c r="E59" s="27"/>
      <c r="F59" s="27"/>
      <c r="G59" s="26">
        <v>2009</v>
      </c>
      <c r="H59" s="27" t="s">
        <v>403</v>
      </c>
      <c r="I59" s="27" t="s">
        <v>539</v>
      </c>
      <c r="J59" s="62">
        <v>0.1177</v>
      </c>
      <c r="O59" s="62">
        <v>0.1177</v>
      </c>
    </row>
    <row r="60" spans="1:15" x14ac:dyDescent="0.25">
      <c r="A60" s="17" t="s">
        <v>149</v>
      </c>
      <c r="B60" t="s">
        <v>148</v>
      </c>
      <c r="C60" s="18" t="s">
        <v>5</v>
      </c>
      <c r="E60" s="27">
        <v>2021</v>
      </c>
      <c r="I60" s="27" t="s">
        <v>541</v>
      </c>
      <c r="O60" s="62" t="e">
        <v>#N/A</v>
      </c>
    </row>
    <row r="61" spans="1:15" x14ac:dyDescent="0.25">
      <c r="A61" s="17" t="s">
        <v>244</v>
      </c>
      <c r="B61" t="s">
        <v>245</v>
      </c>
      <c r="C61" s="18" t="s">
        <v>5</v>
      </c>
      <c r="D61" s="26" t="s">
        <v>387</v>
      </c>
      <c r="I61" s="27" t="s">
        <v>538</v>
      </c>
      <c r="J61" s="62">
        <v>9.1300000000000006E-2</v>
      </c>
      <c r="O61" s="62" t="e">
        <v>#N/A</v>
      </c>
    </row>
    <row r="62" spans="1:15" x14ac:dyDescent="0.25">
      <c r="A62" s="17" t="s">
        <v>131</v>
      </c>
      <c r="B62" t="s">
        <v>130</v>
      </c>
      <c r="C62" s="18" t="s">
        <v>5</v>
      </c>
      <c r="E62" s="26" t="s">
        <v>406</v>
      </c>
      <c r="I62" s="27" t="s">
        <v>541</v>
      </c>
      <c r="O62" s="62" t="e">
        <v>#N/A</v>
      </c>
    </row>
    <row r="63" spans="1:15" x14ac:dyDescent="0.25">
      <c r="A63" s="17" t="s">
        <v>112</v>
      </c>
      <c r="B63" t="s">
        <v>111</v>
      </c>
      <c r="C63" s="18" t="s">
        <v>5</v>
      </c>
      <c r="G63" s="26" t="s">
        <v>387</v>
      </c>
      <c r="H63" s="27" t="s">
        <v>403</v>
      </c>
      <c r="I63" s="27" t="s">
        <v>409</v>
      </c>
      <c r="J63" s="62">
        <v>0.21079999999999999</v>
      </c>
      <c r="O63" s="62">
        <v>0.21079999999999999</v>
      </c>
    </row>
    <row r="64" spans="1:15" x14ac:dyDescent="0.25">
      <c r="A64" s="17" t="s">
        <v>107</v>
      </c>
      <c r="B64" t="s">
        <v>106</v>
      </c>
      <c r="C64" s="18" t="s">
        <v>5</v>
      </c>
      <c r="E64" s="26" t="s">
        <v>406</v>
      </c>
      <c r="I64" s="27" t="s">
        <v>541</v>
      </c>
      <c r="O64" s="62" t="e">
        <v>#N/A</v>
      </c>
    </row>
    <row r="65" spans="1:15" x14ac:dyDescent="0.25">
      <c r="A65" s="17" t="s">
        <v>297</v>
      </c>
      <c r="B65" t="s">
        <v>298</v>
      </c>
      <c r="C65" s="18" t="s">
        <v>5</v>
      </c>
      <c r="G65" s="26" t="s">
        <v>390</v>
      </c>
      <c r="H65" s="27" t="s">
        <v>403</v>
      </c>
      <c r="I65" s="27" t="s">
        <v>538</v>
      </c>
      <c r="J65" s="62">
        <v>5.11E-2</v>
      </c>
      <c r="O65" s="62">
        <v>5.11E-2</v>
      </c>
    </row>
    <row r="66" spans="1:15" x14ac:dyDescent="0.25">
      <c r="A66" s="17" t="s">
        <v>85</v>
      </c>
      <c r="B66" t="s">
        <v>84</v>
      </c>
      <c r="C66" s="18" t="s">
        <v>5</v>
      </c>
      <c r="D66" s="26" t="s">
        <v>404</v>
      </c>
      <c r="I66" s="27" t="s">
        <v>540</v>
      </c>
      <c r="O66" s="62" t="e">
        <v>#N/A</v>
      </c>
    </row>
    <row r="67" spans="1:15" s="18" customFormat="1" x14ac:dyDescent="0.25">
      <c r="A67" s="17" t="s">
        <v>312</v>
      </c>
      <c r="B67" s="18" t="s">
        <v>313</v>
      </c>
      <c r="C67" s="18" t="s">
        <v>5</v>
      </c>
      <c r="D67" s="26">
        <v>2003</v>
      </c>
      <c r="E67" s="27"/>
      <c r="F67" s="27"/>
      <c r="G67" s="26"/>
      <c r="H67" s="27"/>
      <c r="I67" s="27" t="s">
        <v>539</v>
      </c>
      <c r="J67" s="62">
        <v>0.17169999999999999</v>
      </c>
      <c r="O67" s="62" t="e">
        <v>#N/A</v>
      </c>
    </row>
    <row r="68" spans="1:15" x14ac:dyDescent="0.25">
      <c r="A68" s="17" t="s">
        <v>328</v>
      </c>
      <c r="B68" t="s">
        <v>329</v>
      </c>
      <c r="C68" s="18" t="s">
        <v>5</v>
      </c>
      <c r="G68" s="26" t="s">
        <v>392</v>
      </c>
      <c r="H68" s="27" t="s">
        <v>403</v>
      </c>
      <c r="I68" s="27" t="s">
        <v>538</v>
      </c>
      <c r="J68" s="62">
        <v>7.9000000000000001E-2</v>
      </c>
      <c r="O68" s="62">
        <v>7.9000000000000001E-2</v>
      </c>
    </row>
    <row r="69" spans="1:15" x14ac:dyDescent="0.25">
      <c r="A69" s="17" t="s">
        <v>330</v>
      </c>
      <c r="B69" t="s">
        <v>331</v>
      </c>
      <c r="C69" s="18" t="s">
        <v>5</v>
      </c>
      <c r="G69" s="26" t="s">
        <v>390</v>
      </c>
      <c r="H69" s="27" t="s">
        <v>403</v>
      </c>
      <c r="I69" s="27" t="s">
        <v>538</v>
      </c>
      <c r="J69" s="62">
        <v>7.4000000000000003E-3</v>
      </c>
      <c r="O69" s="62">
        <v>7.4000000000000003E-3</v>
      </c>
    </row>
    <row r="70" spans="1:15" x14ac:dyDescent="0.25">
      <c r="A70" s="17" t="s">
        <v>70</v>
      </c>
      <c r="B70" t="s">
        <v>69</v>
      </c>
      <c r="C70" s="18" t="s">
        <v>5</v>
      </c>
      <c r="F70" s="27">
        <v>2022</v>
      </c>
      <c r="I70" s="27" t="s">
        <v>535</v>
      </c>
      <c r="O70" s="62" t="e">
        <v>#N/A</v>
      </c>
    </row>
    <row r="71" spans="1:15" x14ac:dyDescent="0.25">
      <c r="A71" s="17" t="s">
        <v>352</v>
      </c>
      <c r="B71" t="s">
        <v>353</v>
      </c>
      <c r="C71" s="18" t="s">
        <v>5</v>
      </c>
      <c r="G71" s="26" t="s">
        <v>388</v>
      </c>
      <c r="H71" s="27" t="s">
        <v>403</v>
      </c>
      <c r="I71" s="27" t="s">
        <v>539</v>
      </c>
      <c r="J71" s="62">
        <v>0.15160000000000001</v>
      </c>
      <c r="O71" s="62">
        <v>0.15160000000000001</v>
      </c>
    </row>
    <row r="72" spans="1:15" x14ac:dyDescent="0.25">
      <c r="A72" s="17" t="s">
        <v>365</v>
      </c>
      <c r="B72" t="s">
        <v>366</v>
      </c>
      <c r="C72" s="18" t="s">
        <v>5</v>
      </c>
      <c r="D72" s="26" t="s">
        <v>392</v>
      </c>
      <c r="I72" s="27" t="s">
        <v>540</v>
      </c>
      <c r="O72" s="62" t="e">
        <v>#N/A</v>
      </c>
    </row>
    <row r="73" spans="1:15" x14ac:dyDescent="0.25">
      <c r="A73" s="17" t="s">
        <v>373</v>
      </c>
      <c r="B73" t="s">
        <v>374</v>
      </c>
      <c r="C73" s="18" t="s">
        <v>5</v>
      </c>
      <c r="G73" s="26" t="s">
        <v>387</v>
      </c>
      <c r="H73" s="27" t="s">
        <v>403</v>
      </c>
      <c r="I73" s="27" t="s">
        <v>539</v>
      </c>
      <c r="J73" s="62">
        <v>0.124</v>
      </c>
      <c r="O73" s="62">
        <v>0.124</v>
      </c>
    </row>
    <row r="74" spans="1:15" x14ac:dyDescent="0.25">
      <c r="B74" t="s">
        <v>394</v>
      </c>
      <c r="C74" s="18" t="s">
        <v>5</v>
      </c>
      <c r="D74" s="26" t="s">
        <v>393</v>
      </c>
      <c r="I74" s="27" t="s">
        <v>540</v>
      </c>
      <c r="O74" s="62" t="e">
        <v>#N/A</v>
      </c>
    </row>
    <row r="75" spans="1:15" x14ac:dyDescent="0.25">
      <c r="A75" s="17" t="s">
        <v>375</v>
      </c>
      <c r="B75" t="s">
        <v>376</v>
      </c>
      <c r="C75" s="18" t="s">
        <v>5</v>
      </c>
      <c r="D75" s="26">
        <v>2009</v>
      </c>
      <c r="I75" s="27" t="s">
        <v>538</v>
      </c>
      <c r="J75" s="62">
        <v>7.7600000000000002E-2</v>
      </c>
      <c r="O75" s="62" t="e">
        <v>#N/A</v>
      </c>
    </row>
    <row r="76" spans="1:15" x14ac:dyDescent="0.25">
      <c r="A76" s="17" t="s">
        <v>379</v>
      </c>
      <c r="B76" t="s">
        <v>380</v>
      </c>
      <c r="C76" s="18" t="s">
        <v>5</v>
      </c>
      <c r="D76" s="26" t="s">
        <v>395</v>
      </c>
      <c r="I76" s="27" t="s">
        <v>540</v>
      </c>
      <c r="O76" s="62" t="e">
        <v>#N/A</v>
      </c>
    </row>
    <row r="77" spans="1:15" x14ac:dyDescent="0.25">
      <c r="A77" s="17" t="s">
        <v>177</v>
      </c>
      <c r="B77" t="s">
        <v>176</v>
      </c>
      <c r="C77" s="18" t="s">
        <v>6</v>
      </c>
      <c r="F77" s="27">
        <v>2024</v>
      </c>
      <c r="I77" s="27" t="s">
        <v>535</v>
      </c>
      <c r="O77" s="62" t="e">
        <v>#N/A</v>
      </c>
    </row>
    <row r="78" spans="1:15" x14ac:dyDescent="0.25">
      <c r="A78" s="17" t="s">
        <v>202</v>
      </c>
      <c r="B78" t="s">
        <v>203</v>
      </c>
      <c r="C78" s="18" t="s">
        <v>6</v>
      </c>
      <c r="G78" s="26" t="s">
        <v>390</v>
      </c>
      <c r="H78" s="27" t="s">
        <v>403</v>
      </c>
      <c r="I78" s="27" t="s">
        <v>538</v>
      </c>
      <c r="J78" s="62">
        <v>2.12E-2</v>
      </c>
      <c r="O78" s="62">
        <v>2.12E-2</v>
      </c>
    </row>
    <row r="79" spans="1:15" x14ac:dyDescent="0.25">
      <c r="A79" s="17" t="s">
        <v>215</v>
      </c>
      <c r="B79" t="s">
        <v>216</v>
      </c>
      <c r="C79" s="18" t="s">
        <v>6</v>
      </c>
      <c r="G79" s="26" t="s">
        <v>387</v>
      </c>
      <c r="H79" s="27" t="s">
        <v>403</v>
      </c>
      <c r="I79" s="27" t="s">
        <v>409</v>
      </c>
      <c r="J79" s="62">
        <v>0.21340000000000001</v>
      </c>
      <c r="O79" s="62">
        <v>0.21340000000000001</v>
      </c>
    </row>
    <row r="80" spans="1:15" x14ac:dyDescent="0.25">
      <c r="A80" s="17" t="s">
        <v>154</v>
      </c>
      <c r="B80" t="s">
        <v>153</v>
      </c>
      <c r="C80" s="18" t="s">
        <v>6</v>
      </c>
      <c r="D80" s="26" t="s">
        <v>404</v>
      </c>
      <c r="I80" s="27" t="s">
        <v>540</v>
      </c>
      <c r="O80" s="62" t="e">
        <v>#N/A</v>
      </c>
    </row>
    <row r="81" spans="1:15" s="18" customFormat="1" x14ac:dyDescent="0.25">
      <c r="A81" s="17" t="s">
        <v>234</v>
      </c>
      <c r="B81" s="18" t="s">
        <v>235</v>
      </c>
      <c r="C81" s="18" t="s">
        <v>6</v>
      </c>
      <c r="D81" s="26"/>
      <c r="E81" s="27"/>
      <c r="F81" s="27"/>
      <c r="G81" s="26" t="s">
        <v>387</v>
      </c>
      <c r="H81" s="27" t="s">
        <v>403</v>
      </c>
      <c r="I81" s="27" t="s">
        <v>539</v>
      </c>
      <c r="J81" s="62">
        <v>0.128</v>
      </c>
      <c r="O81" s="62">
        <v>0.128</v>
      </c>
    </row>
    <row r="82" spans="1:15" x14ac:dyDescent="0.25">
      <c r="A82" s="17" t="s">
        <v>256</v>
      </c>
      <c r="B82" t="s">
        <v>257</v>
      </c>
      <c r="C82" s="18" t="s">
        <v>6</v>
      </c>
      <c r="D82" s="26" t="s">
        <v>388</v>
      </c>
      <c r="I82" s="27" t="s">
        <v>540</v>
      </c>
      <c r="O82" s="62" t="e">
        <v>#N/A</v>
      </c>
    </row>
    <row r="83" spans="1:15" x14ac:dyDescent="0.25">
      <c r="A83" s="17" t="s">
        <v>122</v>
      </c>
      <c r="B83" t="s">
        <v>121</v>
      </c>
      <c r="C83" s="18" t="s">
        <v>6</v>
      </c>
      <c r="E83" s="26" t="s">
        <v>405</v>
      </c>
      <c r="I83" s="27" t="s">
        <v>541</v>
      </c>
      <c r="O83" s="62" t="e">
        <v>#N/A</v>
      </c>
    </row>
    <row r="84" spans="1:15" x14ac:dyDescent="0.25">
      <c r="A84" s="17" t="s">
        <v>274</v>
      </c>
      <c r="B84" t="s">
        <v>275</v>
      </c>
      <c r="C84" s="18" t="s">
        <v>6</v>
      </c>
      <c r="D84" s="26">
        <v>2004</v>
      </c>
      <c r="I84" s="27" t="s">
        <v>539</v>
      </c>
      <c r="J84" s="62">
        <v>0.15890000000000001</v>
      </c>
      <c r="O84" s="62" t="e">
        <v>#N/A</v>
      </c>
    </row>
    <row r="85" spans="1:15" s="18" customFormat="1" x14ac:dyDescent="0.25">
      <c r="A85" s="17"/>
      <c r="B85" s="18" t="s">
        <v>95</v>
      </c>
      <c r="C85" s="18" t="s">
        <v>6</v>
      </c>
      <c r="D85" s="26" t="s">
        <v>404</v>
      </c>
      <c r="E85" s="27"/>
      <c r="F85" s="27"/>
      <c r="G85" s="26"/>
      <c r="H85" s="27"/>
      <c r="I85" s="27" t="s">
        <v>540</v>
      </c>
      <c r="J85" s="62"/>
      <c r="O85" s="62" t="e">
        <v>#N/A</v>
      </c>
    </row>
    <row r="86" spans="1:15" x14ac:dyDescent="0.25">
      <c r="A86" s="17" t="s">
        <v>318</v>
      </c>
      <c r="B86" t="s">
        <v>319</v>
      </c>
      <c r="C86" s="18" t="s">
        <v>6</v>
      </c>
      <c r="G86" s="26" t="s">
        <v>389</v>
      </c>
      <c r="H86" s="27" t="s">
        <v>403</v>
      </c>
      <c r="I86" s="27" t="s">
        <v>539</v>
      </c>
      <c r="J86" s="62">
        <v>0.19020000000000001</v>
      </c>
      <c r="O86" s="62">
        <v>0.19020000000000001</v>
      </c>
    </row>
    <row r="87" spans="1:15" x14ac:dyDescent="0.25">
      <c r="A87" s="17" t="s">
        <v>336</v>
      </c>
      <c r="B87" t="s">
        <v>337</v>
      </c>
      <c r="C87" s="18" t="s">
        <v>6</v>
      </c>
      <c r="G87" s="26" t="s">
        <v>391</v>
      </c>
      <c r="H87" s="27" t="s">
        <v>403</v>
      </c>
      <c r="I87" s="27" t="s">
        <v>538</v>
      </c>
      <c r="J87" s="62">
        <v>3.73E-2</v>
      </c>
      <c r="O87" s="62">
        <v>3.73E-2</v>
      </c>
    </row>
    <row r="88" spans="1:15" x14ac:dyDescent="0.25">
      <c r="A88" s="17" t="s">
        <v>340</v>
      </c>
      <c r="B88" t="s">
        <v>341</v>
      </c>
      <c r="C88" s="18" t="s">
        <v>6</v>
      </c>
      <c r="D88" s="26">
        <v>2004</v>
      </c>
      <c r="I88" s="27" t="s">
        <v>539</v>
      </c>
      <c r="J88" s="62">
        <v>0.17560000000000001</v>
      </c>
      <c r="O88" s="62" t="e">
        <v>#N/A</v>
      </c>
    </row>
    <row r="89" spans="1:15" x14ac:dyDescent="0.25">
      <c r="A89" s="17" t="s">
        <v>342</v>
      </c>
      <c r="B89" t="s">
        <v>343</v>
      </c>
      <c r="C89" s="18" t="s">
        <v>6</v>
      </c>
      <c r="D89" s="26" t="s">
        <v>392</v>
      </c>
      <c r="I89" s="27" t="s">
        <v>540</v>
      </c>
      <c r="O89" s="62" t="e">
        <v>#N/A</v>
      </c>
    </row>
    <row r="90" spans="1:15" x14ac:dyDescent="0.25">
      <c r="B90" t="s">
        <v>396</v>
      </c>
      <c r="C90" s="18" t="s">
        <v>6</v>
      </c>
      <c r="D90" s="26" t="s">
        <v>395</v>
      </c>
      <c r="I90" s="27" t="s">
        <v>540</v>
      </c>
      <c r="O90" s="62" t="e">
        <v>#N/A</v>
      </c>
    </row>
    <row r="91" spans="1:15" x14ac:dyDescent="0.25">
      <c r="A91" s="17" t="s">
        <v>65</v>
      </c>
      <c r="B91" t="s">
        <v>64</v>
      </c>
      <c r="C91" s="18" t="s">
        <v>6</v>
      </c>
      <c r="F91" s="27">
        <v>2022</v>
      </c>
      <c r="I91" s="27" t="s">
        <v>535</v>
      </c>
      <c r="O91" s="62" t="e">
        <v>#N/A</v>
      </c>
    </row>
    <row r="92" spans="1:15" x14ac:dyDescent="0.25">
      <c r="A92" s="17" t="s">
        <v>361</v>
      </c>
      <c r="B92" t="s">
        <v>362</v>
      </c>
      <c r="C92" s="18" t="s">
        <v>6</v>
      </c>
      <c r="D92" s="26" t="s">
        <v>402</v>
      </c>
      <c r="I92" s="27" t="s">
        <v>538</v>
      </c>
      <c r="J92" s="62">
        <v>8.6E-3</v>
      </c>
      <c r="O92" s="62" t="e">
        <v>#N/A</v>
      </c>
    </row>
    <row r="93" spans="1:15" x14ac:dyDescent="0.25">
      <c r="A93" s="17" t="s">
        <v>47</v>
      </c>
      <c r="B93" t="s">
        <v>46</v>
      </c>
      <c r="C93" s="18" t="s">
        <v>6</v>
      </c>
      <c r="G93" s="26" t="s">
        <v>387</v>
      </c>
      <c r="H93" s="27" t="s">
        <v>403</v>
      </c>
      <c r="I93" s="27" t="s">
        <v>539</v>
      </c>
      <c r="J93" s="62">
        <v>0.154</v>
      </c>
      <c r="O93" s="62">
        <v>0.154</v>
      </c>
    </row>
    <row r="94" spans="1:15" x14ac:dyDescent="0.25">
      <c r="A94" s="17" t="s">
        <v>196</v>
      </c>
      <c r="B94" t="s">
        <v>197</v>
      </c>
      <c r="C94" s="18" t="s">
        <v>7</v>
      </c>
      <c r="D94" s="26" t="s">
        <v>389</v>
      </c>
      <c r="I94" s="27" t="s">
        <v>538</v>
      </c>
      <c r="J94" s="62">
        <v>4.9299999999999997E-2</v>
      </c>
      <c r="O94" s="62" t="e">
        <v>#N/A</v>
      </c>
    </row>
    <row r="95" spans="1:15" x14ac:dyDescent="0.25">
      <c r="A95" s="17" t="s">
        <v>198</v>
      </c>
      <c r="B95" t="s">
        <v>199</v>
      </c>
      <c r="C95" s="18" t="s">
        <v>7</v>
      </c>
      <c r="D95" s="26" t="s">
        <v>392</v>
      </c>
      <c r="I95" s="27" t="s">
        <v>540</v>
      </c>
      <c r="O95" s="62" t="e">
        <v>#N/A</v>
      </c>
    </row>
    <row r="96" spans="1:15" x14ac:dyDescent="0.25">
      <c r="A96" s="17" t="s">
        <v>169</v>
      </c>
      <c r="B96" t="s">
        <v>168</v>
      </c>
      <c r="C96" s="18" t="s">
        <v>7</v>
      </c>
      <c r="D96" s="26" t="s">
        <v>398</v>
      </c>
      <c r="I96" s="27" t="s">
        <v>540</v>
      </c>
      <c r="O96" s="62" t="e">
        <v>#N/A</v>
      </c>
    </row>
    <row r="97" spans="1:15" x14ac:dyDescent="0.25">
      <c r="A97" s="17" t="s">
        <v>127</v>
      </c>
      <c r="B97" t="s">
        <v>126</v>
      </c>
      <c r="C97" s="18" t="s">
        <v>7</v>
      </c>
      <c r="F97" s="27">
        <v>2024</v>
      </c>
      <c r="I97" s="27" t="s">
        <v>535</v>
      </c>
      <c r="O97" s="62" t="e">
        <v>#N/A</v>
      </c>
    </row>
    <row r="98" spans="1:15" x14ac:dyDescent="0.25">
      <c r="A98" s="17" t="s">
        <v>260</v>
      </c>
      <c r="B98" t="s">
        <v>261</v>
      </c>
      <c r="C98" s="18" t="s">
        <v>7</v>
      </c>
      <c r="G98" s="26" t="s">
        <v>388</v>
      </c>
      <c r="H98" s="27" t="s">
        <v>403</v>
      </c>
      <c r="I98" s="27" t="s">
        <v>409</v>
      </c>
      <c r="J98" s="62">
        <v>0.22770000000000001</v>
      </c>
      <c r="K98" s="27" t="s">
        <v>403</v>
      </c>
      <c r="O98" s="62">
        <v>0.22770000000000001</v>
      </c>
    </row>
    <row r="99" spans="1:15" x14ac:dyDescent="0.25">
      <c r="A99" s="17" t="s">
        <v>264</v>
      </c>
      <c r="B99" t="s">
        <v>265</v>
      </c>
      <c r="C99" s="18" t="s">
        <v>7</v>
      </c>
      <c r="G99" s="26" t="s">
        <v>390</v>
      </c>
      <c r="H99" s="27" t="s">
        <v>403</v>
      </c>
      <c r="I99" s="27" t="s">
        <v>539</v>
      </c>
      <c r="J99" s="62">
        <v>0.12180000000000001</v>
      </c>
      <c r="K99" s="27" t="s">
        <v>403</v>
      </c>
      <c r="O99" s="62">
        <v>0.12180000000000001</v>
      </c>
    </row>
    <row r="100" spans="1:15" x14ac:dyDescent="0.25">
      <c r="A100" s="17" t="s">
        <v>272</v>
      </c>
      <c r="B100" t="s">
        <v>273</v>
      </c>
      <c r="C100" s="18" t="s">
        <v>7</v>
      </c>
      <c r="G100" s="26" t="s">
        <v>392</v>
      </c>
      <c r="H100" s="27" t="s">
        <v>403</v>
      </c>
      <c r="I100" s="27" t="s">
        <v>539</v>
      </c>
      <c r="J100" s="62">
        <v>0.1668</v>
      </c>
      <c r="K100" s="27" t="s">
        <v>403</v>
      </c>
      <c r="O100" s="62">
        <v>0.1668</v>
      </c>
    </row>
    <row r="101" spans="1:15" x14ac:dyDescent="0.25">
      <c r="A101" s="17" t="s">
        <v>276</v>
      </c>
      <c r="B101" t="s">
        <v>277</v>
      </c>
      <c r="C101" s="18" t="s">
        <v>7</v>
      </c>
      <c r="G101" s="26" t="s">
        <v>389</v>
      </c>
      <c r="H101" s="27" t="s">
        <v>403</v>
      </c>
      <c r="I101" s="27" t="s">
        <v>409</v>
      </c>
      <c r="J101" s="62">
        <v>0.34899999999999998</v>
      </c>
      <c r="O101" s="62">
        <v>0.34899999999999998</v>
      </c>
    </row>
    <row r="102" spans="1:15" x14ac:dyDescent="0.25">
      <c r="A102" s="17" t="s">
        <v>278</v>
      </c>
      <c r="B102" t="s">
        <v>279</v>
      </c>
      <c r="C102" s="18" t="s">
        <v>7</v>
      </c>
      <c r="G102" s="26" t="s">
        <v>387</v>
      </c>
      <c r="H102" s="27" t="s">
        <v>403</v>
      </c>
      <c r="I102" s="27" t="s">
        <v>539</v>
      </c>
      <c r="J102" s="62">
        <v>0.129</v>
      </c>
      <c r="K102" s="27" t="s">
        <v>403</v>
      </c>
      <c r="O102" s="62">
        <v>0.129</v>
      </c>
    </row>
    <row r="103" spans="1:15" x14ac:dyDescent="0.25">
      <c r="A103" s="17" t="s">
        <v>285</v>
      </c>
      <c r="B103" t="s">
        <v>286</v>
      </c>
      <c r="C103" s="18" t="s">
        <v>7</v>
      </c>
      <c r="G103" s="26" t="s">
        <v>392</v>
      </c>
      <c r="H103" s="27" t="s">
        <v>403</v>
      </c>
      <c r="I103" s="27" t="s">
        <v>538</v>
      </c>
      <c r="J103" s="62">
        <v>2.0199999999999999E-2</v>
      </c>
      <c r="O103" s="62">
        <v>2.0199999999999999E-2</v>
      </c>
    </row>
    <row r="104" spans="1:15" s="18" customFormat="1" x14ac:dyDescent="0.25">
      <c r="A104" s="17" t="s">
        <v>295</v>
      </c>
      <c r="B104" s="18" t="s">
        <v>296</v>
      </c>
      <c r="C104" s="18" t="s">
        <v>7</v>
      </c>
      <c r="D104" s="26"/>
      <c r="E104" s="27"/>
      <c r="F104" s="27"/>
      <c r="G104" s="26" t="s">
        <v>389</v>
      </c>
      <c r="H104" s="27" t="s">
        <v>403</v>
      </c>
      <c r="I104" s="27" t="s">
        <v>538</v>
      </c>
      <c r="J104" s="62">
        <v>6.4600000000000005E-2</v>
      </c>
      <c r="K104" s="27" t="s">
        <v>403</v>
      </c>
      <c r="O104" s="62">
        <v>6.4600000000000005E-2</v>
      </c>
    </row>
    <row r="105" spans="1:15" x14ac:dyDescent="0.25">
      <c r="A105" s="57" t="s">
        <v>418</v>
      </c>
      <c r="B105" t="s">
        <v>90</v>
      </c>
      <c r="C105" s="18" t="s">
        <v>7</v>
      </c>
      <c r="H105" s="27" t="s">
        <v>403</v>
      </c>
      <c r="I105" s="27" t="s">
        <v>409</v>
      </c>
      <c r="J105" s="62">
        <v>0.29709999999999998</v>
      </c>
      <c r="K105" s="27" t="s">
        <v>403</v>
      </c>
      <c r="O105" s="62">
        <v>0.29709999999999998</v>
      </c>
    </row>
    <row r="106" spans="1:15" x14ac:dyDescent="0.25">
      <c r="A106" s="17" t="s">
        <v>314</v>
      </c>
      <c r="B106" t="s">
        <v>315</v>
      </c>
      <c r="C106" s="18" t="s">
        <v>7</v>
      </c>
      <c r="D106" s="26" t="s">
        <v>389</v>
      </c>
      <c r="I106" s="27" t="s">
        <v>538</v>
      </c>
      <c r="J106" s="62">
        <v>7.9200000000000007E-2</v>
      </c>
      <c r="O106" s="62" t="e">
        <v>#N/A</v>
      </c>
    </row>
    <row r="107" spans="1:15" x14ac:dyDescent="0.25">
      <c r="A107" s="17" t="s">
        <v>324</v>
      </c>
      <c r="B107" t="s">
        <v>325</v>
      </c>
      <c r="C107" s="18" t="s">
        <v>7</v>
      </c>
      <c r="D107" s="26">
        <v>2004</v>
      </c>
      <c r="I107" s="27" t="s">
        <v>539</v>
      </c>
      <c r="J107" s="62">
        <v>0.1857</v>
      </c>
      <c r="O107" s="62" t="e">
        <v>#N/A</v>
      </c>
    </row>
    <row r="108" spans="1:15" x14ac:dyDescent="0.25">
      <c r="A108" s="17" t="s">
        <v>348</v>
      </c>
      <c r="B108" t="s">
        <v>349</v>
      </c>
      <c r="C108" s="18" t="s">
        <v>7</v>
      </c>
      <c r="D108" s="26">
        <v>2009</v>
      </c>
      <c r="I108" s="27" t="s">
        <v>538</v>
      </c>
      <c r="J108" s="62">
        <v>7.8E-2</v>
      </c>
      <c r="O108" s="62" t="e">
        <v>#N/A</v>
      </c>
    </row>
    <row r="109" spans="1:15" x14ac:dyDescent="0.25">
      <c r="A109" s="17" t="s">
        <v>357</v>
      </c>
      <c r="B109" t="s">
        <v>358</v>
      </c>
      <c r="C109" s="18" t="s">
        <v>7</v>
      </c>
      <c r="G109" s="26" t="s">
        <v>389</v>
      </c>
      <c r="H109" s="27" t="s">
        <v>403</v>
      </c>
      <c r="I109" s="27" t="s">
        <v>539</v>
      </c>
      <c r="J109" s="62">
        <v>0.14899999999999999</v>
      </c>
      <c r="K109" s="27" t="s">
        <v>403</v>
      </c>
      <c r="O109" s="62">
        <v>0.14899999999999999</v>
      </c>
    </row>
    <row r="110" spans="1:15" x14ac:dyDescent="0.25">
      <c r="A110" s="17" t="s">
        <v>363</v>
      </c>
      <c r="B110" t="s">
        <v>364</v>
      </c>
      <c r="C110" s="18" t="s">
        <v>7</v>
      </c>
      <c r="D110" s="26" t="s">
        <v>393</v>
      </c>
      <c r="I110" s="27" t="s">
        <v>538</v>
      </c>
      <c r="J110" s="62">
        <v>8.6E-3</v>
      </c>
      <c r="O110" s="62" t="e">
        <v>#N/A</v>
      </c>
    </row>
    <row r="111" spans="1:15" x14ac:dyDescent="0.25">
      <c r="A111" s="17" t="s">
        <v>371</v>
      </c>
      <c r="B111" t="s">
        <v>372</v>
      </c>
      <c r="C111" s="18" t="s">
        <v>7</v>
      </c>
      <c r="D111" s="26" t="s">
        <v>389</v>
      </c>
      <c r="I111" s="27" t="s">
        <v>540</v>
      </c>
      <c r="O111" s="62" t="e">
        <v>#N/A</v>
      </c>
    </row>
    <row r="112" spans="1:15" s="18" customFormat="1" x14ac:dyDescent="0.25">
      <c r="A112" s="17"/>
      <c r="D112" s="28"/>
      <c r="E112" s="27"/>
      <c r="F112" s="27"/>
      <c r="G112" s="26"/>
      <c r="H112" s="27"/>
      <c r="I112" s="27"/>
      <c r="J112" s="63" t="s">
        <v>536</v>
      </c>
      <c r="O112" s="27"/>
    </row>
    <row r="114" spans="1:15" x14ac:dyDescent="0.25">
      <c r="A114" s="17" t="s">
        <v>0</v>
      </c>
      <c r="C114" s="18">
        <f>COUNTIF($C$2:$C$111,"Ward 1")</f>
        <v>11</v>
      </c>
      <c r="D114" s="18">
        <f>COUNTIFS($C$2:$C$111,"Ward 1",D$2:D$111,"&lt;&gt;")</f>
        <v>7</v>
      </c>
      <c r="E114" s="18">
        <f t="shared" ref="E114:H114" si="0">COUNTIFS($C$2:$C$111,"Ward 1",E$2:E$111,"&lt;&gt;")</f>
        <v>1</v>
      </c>
      <c r="F114" s="18">
        <f t="shared" si="0"/>
        <v>0</v>
      </c>
      <c r="G114" s="18">
        <f>COUNTIFS($C$2:$C$111,"Ward 1",G$2:G$111,"&lt;&gt;")</f>
        <v>1</v>
      </c>
      <c r="H114" s="18">
        <f t="shared" si="0"/>
        <v>3</v>
      </c>
    </row>
    <row r="115" spans="1:15" x14ac:dyDescent="0.25">
      <c r="A115" s="17" t="s">
        <v>1</v>
      </c>
      <c r="C115" s="18">
        <f>COUNTIF($C$2:$C$111,"Ward 2")</f>
        <v>8</v>
      </c>
      <c r="D115" s="18">
        <f>COUNTIFS($C$2:$C$111,"Ward 2",D$2:D$111,"&lt;&gt;")</f>
        <v>6</v>
      </c>
      <c r="E115" s="18">
        <f>COUNTIFS($C$2:$C$111,"Ward 2",E$2:E$111,"&lt;&gt;")</f>
        <v>0</v>
      </c>
      <c r="F115" s="18">
        <f>COUNTIFS($C$2:$C$111,"Ward 2",F$2:F$111,"&lt;&gt;")</f>
        <v>1</v>
      </c>
      <c r="G115" s="18">
        <f>COUNTIFS($C$2:$C$111,"Ward 2",G$2:G$111,"&lt;&gt;")</f>
        <v>1</v>
      </c>
      <c r="H115" s="18">
        <f>COUNTIFS($C$2:$C$111,"Ward 2",H$2:H$111,"&lt;&gt;")</f>
        <v>1</v>
      </c>
    </row>
    <row r="116" spans="1:15" x14ac:dyDescent="0.25">
      <c r="A116" s="17" t="s">
        <v>2</v>
      </c>
      <c r="C116" s="18">
        <f>COUNTIF($C$2:$C$111,"Ward 3")</f>
        <v>10</v>
      </c>
      <c r="D116" s="18">
        <f>COUNTIFS($C$2:$C$111,"Ward 3",D$2:D$111,"&lt;&gt;")</f>
        <v>9</v>
      </c>
      <c r="E116" s="18">
        <f>COUNTIFS($C$2:$C$111,"Ward 3",E$2:E$111,"&lt;&gt;")</f>
        <v>1</v>
      </c>
      <c r="F116" s="18">
        <f>COUNTIFS($C$2:$C$111,"Ward 3",F$2:F$111,"&lt;&gt;")</f>
        <v>0</v>
      </c>
      <c r="G116" s="18">
        <f>COUNTIFS($C$2:$C$111,"Ward 3",G$2:G$111,"&lt;&gt;")</f>
        <v>0</v>
      </c>
      <c r="H116" s="18">
        <f>COUNTIFS($C$2:$C$111,"Ward 3",H$2:H$111,"&lt;&gt;")</f>
        <v>0</v>
      </c>
    </row>
    <row r="117" spans="1:15" x14ac:dyDescent="0.25">
      <c r="A117" s="17" t="s">
        <v>3</v>
      </c>
      <c r="C117" s="18">
        <f>COUNTIF($C$2:$C$111,"Ward 4")</f>
        <v>15</v>
      </c>
      <c r="D117" s="18">
        <f>COUNTIFS($C$2:$C$111,"Ward 4",D$2:D$111,"&lt;&gt;")</f>
        <v>9</v>
      </c>
      <c r="E117" s="18">
        <f>COUNTIFS($C$2:$C$111,"Ward 4",E$2:E$111,"&lt;&gt;")</f>
        <v>1</v>
      </c>
      <c r="F117" s="18">
        <f>COUNTIFS($C$2:$C$111,"Ward 4",F$2:F$111,"&lt;&gt;")</f>
        <v>2</v>
      </c>
      <c r="G117" s="18">
        <f>COUNTIFS($C$2:$C$111,"Ward 4",G$2:G$111,"&lt;&gt;")</f>
        <v>3</v>
      </c>
      <c r="H117" s="18">
        <f>COUNTIFS($C$2:$C$111,"Ward 4",H$2:H$111,"&lt;&gt;")</f>
        <v>3</v>
      </c>
    </row>
    <row r="118" spans="1:15" x14ac:dyDescent="0.25">
      <c r="A118" s="17" t="s">
        <v>4</v>
      </c>
      <c r="C118" s="18">
        <f>COUNTIF($C$2:$C$111,"Ward 5")</f>
        <v>12</v>
      </c>
      <c r="D118" s="18">
        <f>COUNTIFS($C$2:$C$111,"Ward 5",D$2:D$111,"&lt;&gt;")</f>
        <v>7</v>
      </c>
      <c r="E118" s="18">
        <f>COUNTIFS($C$2:$C$111,"Ward 5",E$2:E$111,"&lt;&gt;")</f>
        <v>0</v>
      </c>
      <c r="F118" s="18">
        <f>COUNTIFS($C$2:$C$111,"Ward 5",F$2:F$111,"&lt;&gt;")</f>
        <v>0</v>
      </c>
      <c r="G118" s="18">
        <f>COUNTIFS($C$2:$C$111,"Ward 5",G$2:G$111,"&lt;&gt;")</f>
        <v>4</v>
      </c>
      <c r="H118" s="18">
        <f>COUNTIFS($C$2:$C$111,"Ward 5",H$2:H$111,"&lt;&gt;")</f>
        <v>5</v>
      </c>
    </row>
    <row r="119" spans="1:15" x14ac:dyDescent="0.25">
      <c r="A119" s="17" t="s">
        <v>5</v>
      </c>
      <c r="C119" s="18">
        <f>COUNTIF($C$2:$C$111,"Ward 6")</f>
        <v>19</v>
      </c>
      <c r="D119" s="18">
        <f>COUNTIFS($C$2:$C$111,"Ward 6",D$2:D$111,"&lt;&gt;")</f>
        <v>7</v>
      </c>
      <c r="E119" s="18">
        <f>COUNTIFS($C$2:$C$111,"Ward 6",E$2:E$111,"&lt;&gt;")</f>
        <v>3</v>
      </c>
      <c r="F119" s="18">
        <f>COUNTIFS($C$2:$C$111,"Ward 6",F$2:F$111,"&lt;&gt;")</f>
        <v>1</v>
      </c>
      <c r="G119" s="18">
        <f>COUNTIFS($C$2:$C$111,"Ward 6",G$2:G$111,"&lt;&gt;")</f>
        <v>8</v>
      </c>
      <c r="H119" s="18">
        <f>COUNTIFS($C$2:$C$111,"Ward 6",H$2:H$111,"&lt;&gt;")</f>
        <v>8</v>
      </c>
    </row>
    <row r="120" spans="1:15" x14ac:dyDescent="0.25">
      <c r="A120" s="17" t="s">
        <v>6</v>
      </c>
      <c r="C120" s="18">
        <f>COUNTIF($C$2:$C$111,"Ward 7")</f>
        <v>17</v>
      </c>
      <c r="D120" s="18">
        <f>COUNTIFS($C$2:$C$111,"Ward 7",D$2:D$111,"&lt;&gt;")</f>
        <v>8</v>
      </c>
      <c r="E120" s="18">
        <f>COUNTIFS($C$2:$C$111,"Ward 7",E$2:E$111,"&lt;&gt;")</f>
        <v>1</v>
      </c>
      <c r="F120" s="18">
        <f>COUNTIFS($C$2:$C$111,"Ward 7",F$2:F$111,"&lt;&gt;")</f>
        <v>2</v>
      </c>
      <c r="G120" s="18">
        <f>COUNTIFS($C$2:$C$111,"Ward 7",G$2:G$111,"&lt;&gt;")</f>
        <v>6</v>
      </c>
      <c r="H120" s="18">
        <f>COUNTIFS($C$2:$C$111,"Ward 7",H$2:H$111,"&lt;&gt;")</f>
        <v>6</v>
      </c>
    </row>
    <row r="121" spans="1:15" x14ac:dyDescent="0.25">
      <c r="A121" s="17" t="s">
        <v>7</v>
      </c>
      <c r="C121" s="18">
        <f>COUNTIF($C$2:$C$111,"Ward 8")</f>
        <v>18</v>
      </c>
      <c r="D121" s="18">
        <f>COUNTIFS($C$2:$C$111,"Ward 8",D$2:D$111,"&lt;&gt;")</f>
        <v>8</v>
      </c>
      <c r="E121" s="18">
        <f>COUNTIFS($C$2:$C$111,"Ward 8",E$2:E$111,"&lt;&gt;")</f>
        <v>0</v>
      </c>
      <c r="F121" s="18">
        <f>COUNTIFS($C$2:$C$111,"Ward 8",F$2:F$111,"&lt;&gt;")</f>
        <v>1</v>
      </c>
      <c r="G121" s="18">
        <f>COUNTIFS($C$2:$C$111,"Ward 8",G$2:G$111,"&lt;&gt;")</f>
        <v>8</v>
      </c>
      <c r="H121" s="18">
        <f>COUNTIFS($C$2:$C$111,"Ward 8",H$2:H$111,"&lt;&gt;")</f>
        <v>9</v>
      </c>
    </row>
    <row r="122" spans="1:15" x14ac:dyDescent="0.25">
      <c r="A122" s="17" t="s">
        <v>10</v>
      </c>
      <c r="C122" s="18">
        <f>SUM(C114:C121)</f>
        <v>110</v>
      </c>
      <c r="D122" s="18">
        <f t="shared" ref="D122:H122" si="1">SUM(D114:D121)</f>
        <v>61</v>
      </c>
      <c r="E122" s="18">
        <f t="shared" si="1"/>
        <v>7</v>
      </c>
      <c r="F122" s="18">
        <f t="shared" si="1"/>
        <v>7</v>
      </c>
      <c r="G122" s="18">
        <f>SUM(G114:G121)</f>
        <v>31</v>
      </c>
      <c r="H122" s="18">
        <f t="shared" si="1"/>
        <v>35</v>
      </c>
    </row>
    <row r="123" spans="1:15" s="18" customFormat="1" x14ac:dyDescent="0.25">
      <c r="A123" s="17"/>
      <c r="I123" s="27"/>
      <c r="J123" s="62"/>
      <c r="O123" s="27"/>
    </row>
    <row r="124" spans="1:15" x14ac:dyDescent="0.25">
      <c r="A124" s="33" t="s">
        <v>410</v>
      </c>
    </row>
    <row r="125" spans="1:15" x14ac:dyDescent="0.25">
      <c r="A125" s="17" t="s">
        <v>0</v>
      </c>
      <c r="D125" s="32">
        <f>D114/$C114</f>
        <v>0.63636363636363635</v>
      </c>
      <c r="E125" s="30">
        <f t="shared" ref="E125:H125" si="2">E114/$C114</f>
        <v>9.0909090909090912E-2</v>
      </c>
      <c r="F125" s="30">
        <f t="shared" si="2"/>
        <v>0</v>
      </c>
      <c r="G125" s="30">
        <f>G114/$C114</f>
        <v>9.0909090909090912E-2</v>
      </c>
      <c r="H125" s="30">
        <f t="shared" si="2"/>
        <v>0.27272727272727271</v>
      </c>
    </row>
    <row r="126" spans="1:15" x14ac:dyDescent="0.25">
      <c r="A126" s="17" t="s">
        <v>1</v>
      </c>
      <c r="D126" s="32">
        <f t="shared" ref="D126:H126" si="3">D115/$C115</f>
        <v>0.75</v>
      </c>
      <c r="E126" s="30">
        <f t="shared" si="3"/>
        <v>0</v>
      </c>
      <c r="F126" s="30">
        <f t="shared" si="3"/>
        <v>0.125</v>
      </c>
      <c r="G126" s="30">
        <f>G115/$C115</f>
        <v>0.125</v>
      </c>
      <c r="H126" s="30">
        <f t="shared" si="3"/>
        <v>0.125</v>
      </c>
    </row>
    <row r="127" spans="1:15" x14ac:dyDescent="0.25">
      <c r="A127" s="17" t="s">
        <v>2</v>
      </c>
      <c r="D127" s="32">
        <f t="shared" ref="D127:H127" si="4">D116/$C116</f>
        <v>0.9</v>
      </c>
      <c r="E127" s="30">
        <f t="shared" si="4"/>
        <v>0.1</v>
      </c>
      <c r="F127" s="30">
        <f t="shared" si="4"/>
        <v>0</v>
      </c>
      <c r="G127" s="30">
        <f>G116/$C116</f>
        <v>0</v>
      </c>
      <c r="H127" s="30">
        <f t="shared" si="4"/>
        <v>0</v>
      </c>
    </row>
    <row r="128" spans="1:15" x14ac:dyDescent="0.25">
      <c r="A128" s="17" t="s">
        <v>3</v>
      </c>
      <c r="D128" s="32">
        <f t="shared" ref="D128:H128" si="5">D117/$C117</f>
        <v>0.6</v>
      </c>
      <c r="E128" s="30">
        <f t="shared" si="5"/>
        <v>6.6666666666666666E-2</v>
      </c>
      <c r="F128" s="30">
        <f t="shared" si="5"/>
        <v>0.13333333333333333</v>
      </c>
      <c r="G128" s="30">
        <f>G117/$C117</f>
        <v>0.2</v>
      </c>
      <c r="H128" s="30">
        <f t="shared" si="5"/>
        <v>0.2</v>
      </c>
    </row>
    <row r="129" spans="1:8" x14ac:dyDescent="0.25">
      <c r="A129" s="17" t="s">
        <v>4</v>
      </c>
      <c r="D129" s="32">
        <f t="shared" ref="D129:H129" si="6">D118/$C118</f>
        <v>0.58333333333333337</v>
      </c>
      <c r="E129" s="30">
        <f t="shared" si="6"/>
        <v>0</v>
      </c>
      <c r="F129" s="30">
        <f t="shared" si="6"/>
        <v>0</v>
      </c>
      <c r="G129" s="30">
        <f>G118/$C118</f>
        <v>0.33333333333333331</v>
      </c>
      <c r="H129" s="30">
        <f t="shared" si="6"/>
        <v>0.41666666666666669</v>
      </c>
    </row>
    <row r="130" spans="1:8" x14ac:dyDescent="0.25">
      <c r="A130" s="17" t="s">
        <v>5</v>
      </c>
      <c r="D130" s="32">
        <f t="shared" ref="D130:H130" si="7">D119/$C119</f>
        <v>0.36842105263157893</v>
      </c>
      <c r="E130" s="30">
        <f t="shared" si="7"/>
        <v>0.15789473684210525</v>
      </c>
      <c r="F130" s="30">
        <f t="shared" si="7"/>
        <v>5.2631578947368418E-2</v>
      </c>
      <c r="G130" s="30">
        <f>G119/$C119</f>
        <v>0.42105263157894735</v>
      </c>
      <c r="H130" s="30">
        <f t="shared" si="7"/>
        <v>0.42105263157894735</v>
      </c>
    </row>
    <row r="131" spans="1:8" x14ac:dyDescent="0.25">
      <c r="A131" s="17" t="s">
        <v>6</v>
      </c>
      <c r="D131" s="32">
        <f t="shared" ref="D131:H131" si="8">D120/$C120</f>
        <v>0.47058823529411764</v>
      </c>
      <c r="E131" s="30">
        <f t="shared" si="8"/>
        <v>5.8823529411764705E-2</v>
      </c>
      <c r="F131" s="30">
        <f t="shared" si="8"/>
        <v>0.11764705882352941</v>
      </c>
      <c r="G131" s="30">
        <f>G120/$C120</f>
        <v>0.35294117647058826</v>
      </c>
      <c r="H131" s="30">
        <f t="shared" si="8"/>
        <v>0.35294117647058826</v>
      </c>
    </row>
    <row r="132" spans="1:8" x14ac:dyDescent="0.25">
      <c r="A132" s="17" t="s">
        <v>7</v>
      </c>
      <c r="D132" s="32">
        <f t="shared" ref="D132:H132" si="9">D121/$C121</f>
        <v>0.44444444444444442</v>
      </c>
      <c r="E132" s="30">
        <f t="shared" si="9"/>
        <v>0</v>
      </c>
      <c r="F132" s="30">
        <f t="shared" si="9"/>
        <v>5.5555555555555552E-2</v>
      </c>
      <c r="G132" s="30">
        <f>G121/$C121</f>
        <v>0.44444444444444442</v>
      </c>
      <c r="H132" s="30">
        <f t="shared" si="9"/>
        <v>0.5</v>
      </c>
    </row>
    <row r="134" spans="1:8" x14ac:dyDescent="0.25">
      <c r="A134" s="17" t="s">
        <v>411</v>
      </c>
    </row>
    <row r="135" spans="1:8" x14ac:dyDescent="0.25">
      <c r="A135" s="17" t="s">
        <v>0</v>
      </c>
      <c r="D135" s="35">
        <f>SUM(D114:E114)/C114</f>
        <v>0.72727272727272729</v>
      </c>
    </row>
    <row r="136" spans="1:8" x14ac:dyDescent="0.25">
      <c r="A136" s="17" t="s">
        <v>1</v>
      </c>
      <c r="D136" s="35">
        <f t="shared" ref="D136:D142" si="10">SUM(D115:E115)/C115</f>
        <v>0.75</v>
      </c>
    </row>
    <row r="137" spans="1:8" x14ac:dyDescent="0.25">
      <c r="A137" s="17" t="s">
        <v>2</v>
      </c>
      <c r="D137" s="35">
        <f t="shared" si="10"/>
        <v>1</v>
      </c>
    </row>
    <row r="138" spans="1:8" x14ac:dyDescent="0.25">
      <c r="A138" s="17" t="s">
        <v>3</v>
      </c>
      <c r="D138" s="35">
        <f t="shared" si="10"/>
        <v>0.66666666666666663</v>
      </c>
    </row>
    <row r="139" spans="1:8" x14ac:dyDescent="0.25">
      <c r="A139" s="17" t="s">
        <v>4</v>
      </c>
      <c r="D139" s="35">
        <f t="shared" si="10"/>
        <v>0.58333333333333337</v>
      </c>
    </row>
    <row r="140" spans="1:8" x14ac:dyDescent="0.25">
      <c r="A140" s="17" t="s">
        <v>5</v>
      </c>
      <c r="D140" s="35">
        <f t="shared" si="10"/>
        <v>0.52631578947368418</v>
      </c>
    </row>
    <row r="141" spans="1:8" x14ac:dyDescent="0.25">
      <c r="A141" s="17" t="s">
        <v>6</v>
      </c>
      <c r="D141" s="35">
        <f t="shared" si="10"/>
        <v>0.52941176470588236</v>
      </c>
    </row>
    <row r="142" spans="1:8" x14ac:dyDescent="0.25">
      <c r="A142" s="17" t="s">
        <v>7</v>
      </c>
      <c r="D142" s="35">
        <f t="shared" si="10"/>
        <v>0.44444444444444442</v>
      </c>
    </row>
    <row r="152" spans="1:8" x14ac:dyDescent="0.25">
      <c r="A152" s="17" t="s">
        <v>542</v>
      </c>
      <c r="C152" s="27">
        <f>COUNTIFS($L$13:$L$35,"x",C$13:C$35,"&lt;&gt; ")</f>
        <v>14</v>
      </c>
      <c r="D152" s="27">
        <v>13</v>
      </c>
      <c r="E152" s="27">
        <v>1</v>
      </c>
      <c r="F152" s="27">
        <v>0</v>
      </c>
      <c r="G152" s="27">
        <v>0</v>
      </c>
      <c r="H152" s="27">
        <v>0</v>
      </c>
    </row>
    <row r="153" spans="1:8" x14ac:dyDescent="0.25">
      <c r="A153" s="17" t="s">
        <v>543</v>
      </c>
      <c r="C153" s="27">
        <f>SUM(C120:C121)</f>
        <v>35</v>
      </c>
      <c r="D153" s="27">
        <f>SUM(D120:D121)</f>
        <v>16</v>
      </c>
      <c r="E153" s="27">
        <f t="shared" ref="E153:H153" si="11">SUM(E120:E121)</f>
        <v>1</v>
      </c>
      <c r="F153" s="27">
        <f t="shared" si="11"/>
        <v>3</v>
      </c>
      <c r="G153" s="27">
        <f>SUM(G120:G121)</f>
        <v>14</v>
      </c>
      <c r="H153" s="27">
        <f t="shared" si="11"/>
        <v>15</v>
      </c>
    </row>
    <row r="155" spans="1:8" x14ac:dyDescent="0.25">
      <c r="A155" s="17" t="s">
        <v>542</v>
      </c>
      <c r="E155" s="34">
        <f>SUM(D152:E152)/C152</f>
        <v>1</v>
      </c>
      <c r="F155" s="34">
        <f t="shared" ref="F155:H155" si="12">F152/$C152</f>
        <v>0</v>
      </c>
      <c r="G155" s="34">
        <f>G152/$C152</f>
        <v>0</v>
      </c>
      <c r="H155" s="34">
        <f t="shared" si="12"/>
        <v>0</v>
      </c>
    </row>
    <row r="156" spans="1:8" x14ac:dyDescent="0.25">
      <c r="A156" s="17" t="s">
        <v>543</v>
      </c>
      <c r="E156" s="34">
        <f>SUM(D153:E153)/C153</f>
        <v>0.48571428571428571</v>
      </c>
      <c r="F156" s="34">
        <f t="shared" ref="F156:H156" si="13">F153/$C153</f>
        <v>8.5714285714285715E-2</v>
      </c>
      <c r="G156" s="34">
        <f>G153/$C153</f>
        <v>0.4</v>
      </c>
      <c r="H156" s="34">
        <f t="shared" si="13"/>
        <v>0.42857142857142855</v>
      </c>
    </row>
  </sheetData>
  <autoFilter ref="A1:L112" xr:uid="{9037B4E2-5910-462A-89BB-3043D6C6A256}"/>
  <phoneticPr fontId="2" type="noConversion"/>
  <hyperlinks>
    <hyperlink ref="J112" r:id="rId1" xr:uid="{FE7A3771-D5DE-419D-AE25-9C196E8A6F7A}"/>
  </hyperlinks>
  <pageMargins left="0.7" right="0.7" top="0.75" bottom="0.75" header="0.3" footer="0.3"/>
  <pageSetup orientation="portrait" verticalDpi="0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937319-9C3A-42FF-B3B2-F93DCDD15231}">
  <dimension ref="A1:O39"/>
  <sheetViews>
    <sheetView zoomScale="80" zoomScaleNormal="80" workbookViewId="0">
      <pane xSplit="2" ySplit="1" topLeftCell="C7" activePane="bottomRight" state="frozen"/>
      <selection pane="topRight" activeCell="C1" sqref="C1"/>
      <selection pane="bottomLeft" activeCell="A2" sqref="A2"/>
      <selection pane="bottomRight" activeCell="M14" sqref="M14"/>
    </sheetView>
    <sheetView workbookViewId="1">
      <selection activeCell="C22" sqref="C22"/>
    </sheetView>
  </sheetViews>
  <sheetFormatPr defaultColWidth="8.85546875" defaultRowHeight="12.75" x14ac:dyDescent="0.2"/>
  <cols>
    <col min="1" max="4" width="25.7109375" style="1" customWidth="1"/>
    <col min="5" max="5" width="15.140625" style="1" customWidth="1"/>
    <col min="6" max="6" width="21.42578125" style="1" customWidth="1"/>
    <col min="7" max="7" width="12.28515625" style="1" customWidth="1"/>
    <col min="8" max="13" width="11.42578125" style="1" customWidth="1"/>
    <col min="14" max="14" width="12.42578125" style="1" customWidth="1"/>
    <col min="15" max="15" width="9.85546875" style="1" bestFit="1" customWidth="1"/>
    <col min="16" max="16384" width="8.85546875" style="1"/>
  </cols>
  <sheetData>
    <row r="1" spans="1:14" x14ac:dyDescent="0.2">
      <c r="A1" s="11" t="s">
        <v>191</v>
      </c>
      <c r="B1" s="11" t="s">
        <v>190</v>
      </c>
      <c r="C1" s="11" t="s">
        <v>189</v>
      </c>
      <c r="D1" s="11" t="s">
        <v>188</v>
      </c>
      <c r="E1" s="11" t="s">
        <v>186</v>
      </c>
      <c r="F1" s="11" t="s">
        <v>185</v>
      </c>
      <c r="G1" s="11" t="s">
        <v>8</v>
      </c>
      <c r="H1" s="11" t="s">
        <v>184</v>
      </c>
      <c r="I1" s="11" t="s">
        <v>183</v>
      </c>
      <c r="J1" s="11" t="s">
        <v>182</v>
      </c>
      <c r="K1" s="11" t="s">
        <v>181</v>
      </c>
      <c r="L1" s="11" t="s">
        <v>180</v>
      </c>
      <c r="M1" s="11" t="s">
        <v>179</v>
      </c>
      <c r="N1" s="11" t="s">
        <v>178</v>
      </c>
    </row>
    <row r="2" spans="1:14" ht="25.5" x14ac:dyDescent="0.2">
      <c r="A2" s="8" t="s">
        <v>173</v>
      </c>
      <c r="B2" s="9" t="s">
        <v>172</v>
      </c>
      <c r="C2" s="9" t="s">
        <v>171</v>
      </c>
      <c r="D2" s="9" t="s">
        <v>170</v>
      </c>
      <c r="E2" s="8" t="s">
        <v>32</v>
      </c>
      <c r="F2" s="8" t="s">
        <v>24</v>
      </c>
      <c r="G2" s="8" t="s">
        <v>0</v>
      </c>
      <c r="H2" s="7">
        <v>9.6999999999999993</v>
      </c>
      <c r="I2" s="7">
        <v>41.3</v>
      </c>
      <c r="J2" s="7">
        <v>91.5</v>
      </c>
      <c r="K2" s="7" t="s">
        <v>15</v>
      </c>
      <c r="L2" s="7" t="s">
        <v>15</v>
      </c>
      <c r="M2" s="7" t="s">
        <v>15</v>
      </c>
      <c r="N2" s="7">
        <v>142.5</v>
      </c>
    </row>
    <row r="3" spans="1:14" ht="25.5" x14ac:dyDescent="0.2">
      <c r="A3" s="8" t="s">
        <v>81</v>
      </c>
      <c r="B3" s="9" t="s">
        <v>80</v>
      </c>
      <c r="C3" s="9" t="s">
        <v>79</v>
      </c>
      <c r="D3" s="9" t="s">
        <v>78</v>
      </c>
      <c r="E3" s="8" t="s">
        <v>77</v>
      </c>
      <c r="F3" s="8" t="s">
        <v>76</v>
      </c>
      <c r="G3" s="8" t="s">
        <v>0</v>
      </c>
      <c r="H3" s="7" t="s">
        <v>15</v>
      </c>
      <c r="I3" s="7" t="s">
        <v>15</v>
      </c>
      <c r="J3" s="7" t="s">
        <v>15</v>
      </c>
      <c r="K3" s="7" t="s">
        <v>15</v>
      </c>
      <c r="L3" s="7" t="s">
        <v>15</v>
      </c>
      <c r="M3" s="7">
        <v>2.5</v>
      </c>
      <c r="N3" s="7" t="s">
        <v>75</v>
      </c>
    </row>
    <row r="4" spans="1:14" x14ac:dyDescent="0.2">
      <c r="A4" s="8" t="s">
        <v>36</v>
      </c>
      <c r="B4" s="9" t="s">
        <v>35</v>
      </c>
      <c r="C4" s="9" t="s">
        <v>34</v>
      </c>
      <c r="D4" s="9" t="s">
        <v>33</v>
      </c>
      <c r="E4" s="8" t="s">
        <v>32</v>
      </c>
      <c r="F4" s="8" t="s">
        <v>31</v>
      </c>
      <c r="G4" s="8" t="s">
        <v>0</v>
      </c>
      <c r="H4" s="7" t="s">
        <v>15</v>
      </c>
      <c r="I4" s="7" t="s">
        <v>15</v>
      </c>
      <c r="J4" s="7" t="s">
        <v>15</v>
      </c>
      <c r="K4" s="7" t="s">
        <v>15</v>
      </c>
      <c r="L4" s="7" t="s">
        <v>15</v>
      </c>
      <c r="M4" s="7">
        <v>3.2</v>
      </c>
      <c r="N4" s="7" t="s">
        <v>30</v>
      </c>
    </row>
    <row r="5" spans="1:14" ht="25.5" x14ac:dyDescent="0.2">
      <c r="A5" s="8" t="s">
        <v>29</v>
      </c>
      <c r="B5" s="9" t="s">
        <v>28</v>
      </c>
      <c r="C5" s="9" t="s">
        <v>27</v>
      </c>
      <c r="D5" s="9" t="s">
        <v>26</v>
      </c>
      <c r="E5" s="8" t="s">
        <v>25</v>
      </c>
      <c r="F5" s="8" t="s">
        <v>24</v>
      </c>
      <c r="G5" s="8" t="s">
        <v>0</v>
      </c>
      <c r="H5" s="7" t="s">
        <v>15</v>
      </c>
      <c r="I5" s="7" t="s">
        <v>15</v>
      </c>
      <c r="J5" s="7" t="s">
        <v>15</v>
      </c>
      <c r="K5" s="7" t="s">
        <v>15</v>
      </c>
      <c r="L5" s="7" t="s">
        <v>15</v>
      </c>
      <c r="M5" s="7">
        <v>1.8</v>
      </c>
      <c r="N5" s="7" t="s">
        <v>23</v>
      </c>
    </row>
    <row r="6" spans="1:14" x14ac:dyDescent="0.2">
      <c r="A6" s="8"/>
      <c r="B6" s="9"/>
      <c r="C6" s="9"/>
      <c r="D6" s="9"/>
      <c r="E6" s="8"/>
      <c r="F6" s="8"/>
      <c r="G6" s="8"/>
      <c r="H6" s="7"/>
      <c r="I6" s="7"/>
      <c r="J6" s="7"/>
      <c r="K6" s="7"/>
      <c r="L6" s="7"/>
      <c r="M6" s="7"/>
      <c r="N6" s="7"/>
    </row>
    <row r="7" spans="1:14" ht="25.5" x14ac:dyDescent="0.2">
      <c r="A7" s="8" t="s">
        <v>117</v>
      </c>
      <c r="B7" s="9" t="s">
        <v>116</v>
      </c>
      <c r="C7" s="9" t="s">
        <v>115</v>
      </c>
      <c r="D7" s="9" t="s">
        <v>114</v>
      </c>
      <c r="E7" s="8" t="s">
        <v>113</v>
      </c>
      <c r="F7" s="8" t="s">
        <v>31</v>
      </c>
      <c r="G7" s="8" t="s">
        <v>1</v>
      </c>
      <c r="H7" s="7">
        <v>6.5</v>
      </c>
      <c r="I7" s="7" t="s">
        <v>15</v>
      </c>
      <c r="J7" s="7" t="s">
        <v>15</v>
      </c>
      <c r="K7" s="7" t="s">
        <v>15</v>
      </c>
      <c r="L7" s="7" t="s">
        <v>15</v>
      </c>
      <c r="M7" s="7" t="s">
        <v>15</v>
      </c>
      <c r="N7" s="7">
        <v>6.5</v>
      </c>
    </row>
    <row r="8" spans="1:14" ht="25.5" x14ac:dyDescent="0.2">
      <c r="A8" s="8" t="s">
        <v>56</v>
      </c>
      <c r="B8" s="9" t="s">
        <v>55</v>
      </c>
      <c r="C8" s="9" t="s">
        <v>54</v>
      </c>
      <c r="D8" s="9" t="s">
        <v>53</v>
      </c>
      <c r="E8" s="8" t="s">
        <v>52</v>
      </c>
      <c r="F8" s="8" t="s">
        <v>16</v>
      </c>
      <c r="G8" s="8" t="s">
        <v>1</v>
      </c>
      <c r="H8" s="7" t="s">
        <v>15</v>
      </c>
      <c r="I8" s="7" t="s">
        <v>15</v>
      </c>
      <c r="J8" s="7" t="s">
        <v>15</v>
      </c>
      <c r="K8" s="7">
        <v>3</v>
      </c>
      <c r="L8" s="7">
        <v>37.1</v>
      </c>
      <c r="M8" s="7">
        <v>34.1</v>
      </c>
      <c r="N8" s="7">
        <v>74.2</v>
      </c>
    </row>
    <row r="9" spans="1:14" x14ac:dyDescent="0.2">
      <c r="A9" s="8" t="s">
        <v>51</v>
      </c>
      <c r="B9" s="9" t="s">
        <v>50</v>
      </c>
      <c r="C9" s="9" t="s">
        <v>51</v>
      </c>
      <c r="D9" s="9" t="s">
        <v>50</v>
      </c>
      <c r="E9" s="8" t="s">
        <v>49</v>
      </c>
      <c r="F9" s="8" t="s">
        <v>48</v>
      </c>
      <c r="G9" s="8" t="s">
        <v>1</v>
      </c>
      <c r="H9" s="7">
        <v>10</v>
      </c>
      <c r="I9" s="7" t="s">
        <v>15</v>
      </c>
      <c r="J9" s="7" t="s">
        <v>15</v>
      </c>
      <c r="K9" s="7" t="s">
        <v>15</v>
      </c>
      <c r="L9" s="7" t="s">
        <v>15</v>
      </c>
      <c r="M9" s="7" t="s">
        <v>15</v>
      </c>
      <c r="N9" s="7">
        <v>10</v>
      </c>
    </row>
    <row r="10" spans="1:14" ht="25.5" x14ac:dyDescent="0.2">
      <c r="A10" s="8" t="s">
        <v>136</v>
      </c>
      <c r="B10" s="9" t="s">
        <v>135</v>
      </c>
      <c r="C10" s="9" t="s">
        <v>134</v>
      </c>
      <c r="D10" s="9" t="s">
        <v>133</v>
      </c>
      <c r="E10" s="8" t="s">
        <v>132</v>
      </c>
      <c r="F10" s="8" t="s">
        <v>31</v>
      </c>
      <c r="G10" s="8" t="s">
        <v>2</v>
      </c>
      <c r="H10" s="7">
        <v>12</v>
      </c>
      <c r="I10" s="7">
        <v>20</v>
      </c>
      <c r="J10" s="7" t="s">
        <v>15</v>
      </c>
      <c r="K10" s="7" t="s">
        <v>15</v>
      </c>
      <c r="L10" s="7" t="s">
        <v>15</v>
      </c>
      <c r="M10" s="7" t="s">
        <v>15</v>
      </c>
      <c r="N10" s="7">
        <v>32</v>
      </c>
    </row>
    <row r="11" spans="1:14" x14ac:dyDescent="0.2">
      <c r="A11" s="8" t="s">
        <v>101</v>
      </c>
      <c r="B11" s="9" t="s">
        <v>100</v>
      </c>
      <c r="C11" s="9" t="s">
        <v>99</v>
      </c>
      <c r="D11" s="9" t="s">
        <v>98</v>
      </c>
      <c r="E11" s="8" t="s">
        <v>97</v>
      </c>
      <c r="F11" s="8" t="s">
        <v>31</v>
      </c>
      <c r="G11" s="8" t="s">
        <v>2</v>
      </c>
      <c r="H11" s="7" t="s">
        <v>15</v>
      </c>
      <c r="I11" s="7">
        <v>5</v>
      </c>
      <c r="J11" s="7">
        <v>10</v>
      </c>
      <c r="K11" s="7">
        <v>10</v>
      </c>
      <c r="L11" s="7" t="s">
        <v>15</v>
      </c>
      <c r="M11" s="7" t="s">
        <v>15</v>
      </c>
      <c r="N11" s="7">
        <v>25</v>
      </c>
    </row>
    <row r="12" spans="1:14" x14ac:dyDescent="0.2">
      <c r="A12" s="8" t="s">
        <v>61</v>
      </c>
      <c r="B12" s="9" t="s">
        <v>60</v>
      </c>
      <c r="C12" s="9" t="s">
        <v>59</v>
      </c>
      <c r="D12" s="9" t="s">
        <v>58</v>
      </c>
      <c r="E12" s="8" t="s">
        <v>57</v>
      </c>
      <c r="F12" s="8" t="s">
        <v>31</v>
      </c>
      <c r="G12" s="8" t="s">
        <v>2</v>
      </c>
      <c r="H12" s="7" t="s">
        <v>15</v>
      </c>
      <c r="I12" s="7" t="s">
        <v>15</v>
      </c>
      <c r="J12" s="7" t="s">
        <v>15</v>
      </c>
      <c r="K12" s="7" t="s">
        <v>15</v>
      </c>
      <c r="L12" s="7">
        <v>5</v>
      </c>
      <c r="M12" s="7">
        <v>20</v>
      </c>
      <c r="N12" s="7">
        <v>25</v>
      </c>
    </row>
    <row r="13" spans="1:14" ht="25.5" x14ac:dyDescent="0.2">
      <c r="A13" s="8" t="s">
        <v>145</v>
      </c>
      <c r="B13" s="9" t="s">
        <v>144</v>
      </c>
      <c r="C13" s="9" t="s">
        <v>143</v>
      </c>
      <c r="D13" s="9" t="s">
        <v>142</v>
      </c>
      <c r="E13" s="8" t="s">
        <v>141</v>
      </c>
      <c r="F13" s="8" t="s">
        <v>24</v>
      </c>
      <c r="G13" s="8" t="s">
        <v>3</v>
      </c>
      <c r="H13" s="7">
        <v>74.8</v>
      </c>
      <c r="I13" s="7" t="s">
        <v>15</v>
      </c>
      <c r="J13" s="7" t="s">
        <v>15</v>
      </c>
      <c r="K13" s="7" t="s">
        <v>15</v>
      </c>
      <c r="L13" s="7" t="s">
        <v>15</v>
      </c>
      <c r="M13" s="7" t="s">
        <v>15</v>
      </c>
      <c r="N13" s="7">
        <v>74.8</v>
      </c>
    </row>
    <row r="14" spans="1:14" ht="25.5" x14ac:dyDescent="0.2">
      <c r="A14" s="8" t="s">
        <v>140</v>
      </c>
      <c r="B14" s="9" t="s">
        <v>139</v>
      </c>
      <c r="C14" s="9" t="s">
        <v>138</v>
      </c>
      <c r="D14" s="9" t="s">
        <v>137</v>
      </c>
      <c r="E14" s="8" t="s">
        <v>17</v>
      </c>
      <c r="F14" s="8" t="s">
        <v>31</v>
      </c>
      <c r="G14" s="8" t="s">
        <v>3</v>
      </c>
      <c r="H14" s="7" t="s">
        <v>15</v>
      </c>
      <c r="I14" s="7" t="s">
        <v>15</v>
      </c>
      <c r="J14" s="7" t="s">
        <v>15</v>
      </c>
      <c r="K14" s="7">
        <v>2.6</v>
      </c>
      <c r="L14" s="7">
        <v>33.1</v>
      </c>
      <c r="M14" s="7">
        <v>30.4</v>
      </c>
      <c r="N14" s="7">
        <v>66.2</v>
      </c>
    </row>
    <row r="15" spans="1:14" ht="25.5" x14ac:dyDescent="0.2">
      <c r="A15" s="8" t="s">
        <v>74</v>
      </c>
      <c r="B15" s="9" t="s">
        <v>73</v>
      </c>
      <c r="C15" s="9" t="s">
        <v>72</v>
      </c>
      <c r="D15" s="9" t="s">
        <v>71</v>
      </c>
      <c r="E15" s="8" t="s">
        <v>17</v>
      </c>
      <c r="F15" s="8" t="s">
        <v>16</v>
      </c>
      <c r="G15" s="8" t="s">
        <v>3</v>
      </c>
      <c r="H15" s="7" t="s">
        <v>15</v>
      </c>
      <c r="I15" s="7" t="s">
        <v>15</v>
      </c>
      <c r="J15" s="7">
        <v>2.5</v>
      </c>
      <c r="K15" s="7">
        <v>31.3</v>
      </c>
      <c r="L15" s="7">
        <v>28.8</v>
      </c>
      <c r="M15" s="7" t="s">
        <v>15</v>
      </c>
      <c r="N15" s="7">
        <v>62.6</v>
      </c>
    </row>
    <row r="16" spans="1:14" x14ac:dyDescent="0.2">
      <c r="A16" s="8" t="s">
        <v>41</v>
      </c>
      <c r="B16" s="9" t="s">
        <v>40</v>
      </c>
      <c r="C16" s="9" t="s">
        <v>39</v>
      </c>
      <c r="D16" s="9" t="s">
        <v>38</v>
      </c>
      <c r="E16" s="8" t="s">
        <v>17</v>
      </c>
      <c r="F16" s="8" t="s">
        <v>16</v>
      </c>
      <c r="G16" s="8" t="s">
        <v>3</v>
      </c>
      <c r="H16" s="7" t="s">
        <v>15</v>
      </c>
      <c r="I16" s="7" t="s">
        <v>15</v>
      </c>
      <c r="J16" s="7" t="s">
        <v>15</v>
      </c>
      <c r="K16" s="7" t="s">
        <v>15</v>
      </c>
      <c r="L16" s="7" t="s">
        <v>15</v>
      </c>
      <c r="M16" s="7">
        <v>2.6</v>
      </c>
      <c r="N16" s="7" t="s">
        <v>37</v>
      </c>
    </row>
    <row r="17" spans="1:15" ht="25.5" x14ac:dyDescent="0.2">
      <c r="A17" s="14" t="s">
        <v>22</v>
      </c>
      <c r="B17" s="15" t="s">
        <v>21</v>
      </c>
      <c r="C17" s="15" t="s">
        <v>20</v>
      </c>
      <c r="D17" s="15" t="s">
        <v>19</v>
      </c>
      <c r="E17" s="14" t="s">
        <v>17</v>
      </c>
      <c r="F17" s="14" t="s">
        <v>16</v>
      </c>
      <c r="G17" s="14" t="s">
        <v>3</v>
      </c>
      <c r="H17" s="16">
        <v>7.5</v>
      </c>
      <c r="I17" s="16">
        <v>35</v>
      </c>
      <c r="J17" s="16">
        <v>35</v>
      </c>
      <c r="K17" s="16" t="s">
        <v>15</v>
      </c>
      <c r="L17" s="16" t="s">
        <v>15</v>
      </c>
      <c r="M17" s="16" t="s">
        <v>15</v>
      </c>
      <c r="N17" s="16">
        <v>77.5</v>
      </c>
    </row>
    <row r="18" spans="1:15" x14ac:dyDescent="0.2">
      <c r="A18" s="8" t="s">
        <v>159</v>
      </c>
      <c r="B18" s="9" t="s">
        <v>158</v>
      </c>
      <c r="C18" s="9" t="s">
        <v>157</v>
      </c>
      <c r="D18" s="9" t="s">
        <v>156</v>
      </c>
      <c r="E18" s="8" t="s">
        <v>155</v>
      </c>
      <c r="F18" s="8" t="s">
        <v>16</v>
      </c>
      <c r="G18" s="8" t="s">
        <v>4</v>
      </c>
      <c r="H18" s="7" t="s">
        <v>15</v>
      </c>
      <c r="I18" s="7" t="s">
        <v>15</v>
      </c>
      <c r="J18" s="7" t="s">
        <v>15</v>
      </c>
      <c r="K18" s="7" t="s">
        <v>15</v>
      </c>
      <c r="L18" s="7">
        <v>2.8</v>
      </c>
      <c r="M18" s="7">
        <v>34.9</v>
      </c>
      <c r="N18" s="7">
        <v>69</v>
      </c>
    </row>
    <row r="19" spans="1:15" ht="25.5" x14ac:dyDescent="0.2">
      <c r="A19" s="8" t="s">
        <v>164</v>
      </c>
      <c r="B19" s="9" t="s">
        <v>163</v>
      </c>
      <c r="C19" s="9" t="s">
        <v>162</v>
      </c>
      <c r="D19" s="9" t="s">
        <v>161</v>
      </c>
      <c r="E19" s="8" t="s">
        <v>160</v>
      </c>
      <c r="F19" s="8" t="s">
        <v>31</v>
      </c>
      <c r="G19" s="8" t="s">
        <v>5</v>
      </c>
      <c r="H19" s="7">
        <v>10</v>
      </c>
      <c r="I19" s="7" t="s">
        <v>15</v>
      </c>
      <c r="J19" s="7" t="s">
        <v>15</v>
      </c>
      <c r="K19" s="7" t="s">
        <v>15</v>
      </c>
      <c r="L19" s="7" t="s">
        <v>15</v>
      </c>
      <c r="M19" s="7" t="s">
        <v>15</v>
      </c>
      <c r="N19" s="7">
        <v>10</v>
      </c>
    </row>
    <row r="20" spans="1:15" ht="25.5" x14ac:dyDescent="0.2">
      <c r="A20" s="8" t="s">
        <v>149</v>
      </c>
      <c r="B20" s="9" t="s">
        <v>148</v>
      </c>
      <c r="C20" s="9" t="s">
        <v>147</v>
      </c>
      <c r="D20" s="9" t="s">
        <v>146</v>
      </c>
      <c r="E20" s="8" t="s">
        <v>66</v>
      </c>
      <c r="F20" s="8" t="s">
        <v>16</v>
      </c>
      <c r="G20" s="8" t="s">
        <v>5</v>
      </c>
      <c r="H20" s="7">
        <v>2</v>
      </c>
      <c r="I20" s="7">
        <v>35.799999999999997</v>
      </c>
      <c r="J20" s="7">
        <v>23.3</v>
      </c>
      <c r="K20" s="7" t="s">
        <v>15</v>
      </c>
      <c r="L20" s="7" t="s">
        <v>15</v>
      </c>
      <c r="M20" s="7" t="s">
        <v>15</v>
      </c>
      <c r="N20" s="7">
        <v>61.1</v>
      </c>
    </row>
    <row r="21" spans="1:15" ht="25.5" x14ac:dyDescent="0.2">
      <c r="A21" s="8" t="s">
        <v>131</v>
      </c>
      <c r="B21" s="9" t="s">
        <v>130</v>
      </c>
      <c r="C21" s="9" t="s">
        <v>129</v>
      </c>
      <c r="D21" s="9" t="s">
        <v>128</v>
      </c>
      <c r="E21" s="8" t="s">
        <v>66</v>
      </c>
      <c r="F21" s="8" t="s">
        <v>76</v>
      </c>
      <c r="G21" s="8" t="s">
        <v>5</v>
      </c>
      <c r="H21" s="7">
        <v>38.299999999999997</v>
      </c>
      <c r="I21" s="7">
        <v>41.1</v>
      </c>
      <c r="J21" s="7" t="s">
        <v>15</v>
      </c>
      <c r="K21" s="7" t="s">
        <v>15</v>
      </c>
      <c r="L21" s="7" t="s">
        <v>15</v>
      </c>
      <c r="M21" s="7" t="s">
        <v>15</v>
      </c>
      <c r="N21" s="7">
        <v>79.400000000000006</v>
      </c>
    </row>
    <row r="22" spans="1:15" ht="25.5" x14ac:dyDescent="0.2">
      <c r="A22" s="8" t="s">
        <v>112</v>
      </c>
      <c r="B22" s="9" t="s">
        <v>111</v>
      </c>
      <c r="C22" s="9" t="s">
        <v>110</v>
      </c>
      <c r="D22" s="9" t="s">
        <v>109</v>
      </c>
      <c r="E22" s="8" t="s">
        <v>66</v>
      </c>
      <c r="F22" s="8" t="s">
        <v>31</v>
      </c>
      <c r="G22" s="8" t="s">
        <v>5</v>
      </c>
      <c r="H22" s="7" t="s">
        <v>15</v>
      </c>
      <c r="I22" s="7" t="s">
        <v>15</v>
      </c>
      <c r="J22" s="7" t="s">
        <v>15</v>
      </c>
      <c r="K22" s="7" t="s">
        <v>15</v>
      </c>
      <c r="L22" s="7" t="s">
        <v>15</v>
      </c>
      <c r="M22" s="7">
        <v>3.2</v>
      </c>
      <c r="N22" s="7" t="s">
        <v>108</v>
      </c>
    </row>
    <row r="23" spans="1:15" ht="38.25" x14ac:dyDescent="0.2">
      <c r="A23" s="8" t="s">
        <v>107</v>
      </c>
      <c r="B23" s="9" t="s">
        <v>106</v>
      </c>
      <c r="C23" s="9" t="s">
        <v>105</v>
      </c>
      <c r="D23" s="9" t="s">
        <v>104</v>
      </c>
      <c r="E23" s="8" t="s">
        <v>102</v>
      </c>
      <c r="F23" s="8" t="s">
        <v>76</v>
      </c>
      <c r="G23" s="8" t="s">
        <v>5</v>
      </c>
      <c r="H23" s="7">
        <v>49.5</v>
      </c>
      <c r="I23" s="7" t="s">
        <v>15</v>
      </c>
      <c r="J23" s="7" t="s">
        <v>15</v>
      </c>
      <c r="K23" s="7" t="s">
        <v>15</v>
      </c>
      <c r="L23" s="7" t="s">
        <v>15</v>
      </c>
      <c r="M23" s="7" t="s">
        <v>15</v>
      </c>
      <c r="N23" s="7">
        <v>49.5</v>
      </c>
    </row>
    <row r="24" spans="1:15" ht="25.5" x14ac:dyDescent="0.2">
      <c r="A24" s="8" t="s">
        <v>85</v>
      </c>
      <c r="B24" s="9" t="s">
        <v>84</v>
      </c>
      <c r="C24" s="9" t="s">
        <v>83</v>
      </c>
      <c r="D24" s="9" t="s">
        <v>82</v>
      </c>
      <c r="E24" s="8" t="s">
        <v>66</v>
      </c>
      <c r="F24" s="8" t="s">
        <v>31</v>
      </c>
      <c r="G24" s="8" t="s">
        <v>5</v>
      </c>
      <c r="H24" s="7">
        <v>18</v>
      </c>
      <c r="I24" s="7" t="s">
        <v>15</v>
      </c>
      <c r="J24" s="7" t="s">
        <v>15</v>
      </c>
      <c r="K24" s="7" t="s">
        <v>15</v>
      </c>
      <c r="L24" s="7" t="s">
        <v>15</v>
      </c>
      <c r="M24" s="7" t="s">
        <v>15</v>
      </c>
      <c r="N24" s="7">
        <v>18</v>
      </c>
    </row>
    <row r="25" spans="1:15" ht="25.5" x14ac:dyDescent="0.2">
      <c r="A25" s="8" t="s">
        <v>70</v>
      </c>
      <c r="B25" s="9" t="s">
        <v>69</v>
      </c>
      <c r="C25" s="9" t="s">
        <v>68</v>
      </c>
      <c r="D25" s="9" t="s">
        <v>67</v>
      </c>
      <c r="E25" s="8" t="s">
        <v>66</v>
      </c>
      <c r="F25" s="8" t="s">
        <v>31</v>
      </c>
      <c r="G25" s="8" t="s">
        <v>5</v>
      </c>
      <c r="H25" s="7" t="s">
        <v>15</v>
      </c>
      <c r="I25" s="7">
        <v>1.7</v>
      </c>
      <c r="J25" s="7">
        <v>21.8</v>
      </c>
      <c r="K25" s="7">
        <v>20</v>
      </c>
      <c r="L25" s="7" t="s">
        <v>15</v>
      </c>
      <c r="M25" s="7" t="s">
        <v>15</v>
      </c>
      <c r="N25" s="7">
        <v>43.5</v>
      </c>
    </row>
    <row r="26" spans="1:15" ht="25.5" x14ac:dyDescent="0.2">
      <c r="A26" s="8" t="s">
        <v>177</v>
      </c>
      <c r="B26" s="9" t="s">
        <v>176</v>
      </c>
      <c r="C26" s="9" t="s">
        <v>175</v>
      </c>
      <c r="D26" s="9" t="s">
        <v>174</v>
      </c>
      <c r="E26" s="8" t="s">
        <v>118</v>
      </c>
      <c r="F26" s="8" t="s">
        <v>31</v>
      </c>
      <c r="G26" s="8" t="s">
        <v>6</v>
      </c>
      <c r="H26" s="7" t="s">
        <v>15</v>
      </c>
      <c r="I26" s="7" t="s">
        <v>15</v>
      </c>
      <c r="J26" s="7" t="s">
        <v>15</v>
      </c>
      <c r="K26" s="7">
        <v>2.2000000000000002</v>
      </c>
      <c r="L26" s="7">
        <v>26.9</v>
      </c>
      <c r="M26" s="7">
        <v>24.7</v>
      </c>
      <c r="N26" s="7">
        <v>53.8</v>
      </c>
    </row>
    <row r="27" spans="1:15" ht="25.5" x14ac:dyDescent="0.2">
      <c r="A27" s="8" t="s">
        <v>154</v>
      </c>
      <c r="B27" s="9" t="s">
        <v>153</v>
      </c>
      <c r="C27" s="9" t="s">
        <v>152</v>
      </c>
      <c r="D27" s="9" t="s">
        <v>151</v>
      </c>
      <c r="E27" s="8" t="s">
        <v>150</v>
      </c>
      <c r="F27" s="8" t="s">
        <v>31</v>
      </c>
      <c r="G27" s="8" t="s">
        <v>6</v>
      </c>
      <c r="H27" s="7">
        <v>23.7</v>
      </c>
      <c r="I27" s="7">
        <v>20.9</v>
      </c>
      <c r="J27" s="7" t="s">
        <v>15</v>
      </c>
      <c r="K27" s="7" t="s">
        <v>15</v>
      </c>
      <c r="L27" s="7" t="s">
        <v>15</v>
      </c>
      <c r="M27" s="7" t="s">
        <v>15</v>
      </c>
      <c r="N27" s="7">
        <v>44.6</v>
      </c>
    </row>
    <row r="28" spans="1:15" ht="25.5" x14ac:dyDescent="0.2">
      <c r="A28" s="8" t="s">
        <v>122</v>
      </c>
      <c r="B28" s="9" t="s">
        <v>121</v>
      </c>
      <c r="C28" s="9" t="s">
        <v>120</v>
      </c>
      <c r="D28" s="9" t="s">
        <v>119</v>
      </c>
      <c r="E28" s="8" t="s">
        <v>118</v>
      </c>
      <c r="F28" s="8" t="s">
        <v>31</v>
      </c>
      <c r="G28" s="8" t="s">
        <v>6</v>
      </c>
      <c r="H28" s="7">
        <v>24.1</v>
      </c>
      <c r="I28" s="7">
        <v>21.1</v>
      </c>
      <c r="J28" s="7" t="s">
        <v>15</v>
      </c>
      <c r="K28" s="7" t="s">
        <v>15</v>
      </c>
      <c r="L28" s="7" t="s">
        <v>15</v>
      </c>
      <c r="M28" s="7" t="s">
        <v>15</v>
      </c>
      <c r="N28" s="7">
        <v>45.2</v>
      </c>
    </row>
    <row r="29" spans="1:15" ht="25.5" x14ac:dyDescent="0.2">
      <c r="A29" s="8" t="s">
        <v>96</v>
      </c>
      <c r="B29" s="9" t="s">
        <v>95</v>
      </c>
      <c r="C29" s="9" t="s">
        <v>94</v>
      </c>
      <c r="D29" s="9" t="s">
        <v>93</v>
      </c>
      <c r="E29" s="8" t="s">
        <v>92</v>
      </c>
      <c r="F29" s="8" t="s">
        <v>31</v>
      </c>
      <c r="G29" s="8" t="s">
        <v>6</v>
      </c>
      <c r="H29" s="7">
        <v>4</v>
      </c>
      <c r="I29" s="7" t="s">
        <v>15</v>
      </c>
      <c r="J29" s="7" t="s">
        <v>15</v>
      </c>
      <c r="K29" s="7" t="s">
        <v>15</v>
      </c>
      <c r="L29" s="7" t="s">
        <v>15</v>
      </c>
      <c r="M29" s="7" t="s">
        <v>15</v>
      </c>
      <c r="N29" s="7">
        <v>4</v>
      </c>
    </row>
    <row r="30" spans="1:15" ht="25.5" x14ac:dyDescent="0.2">
      <c r="A30" s="8" t="s">
        <v>65</v>
      </c>
      <c r="B30" s="9" t="s">
        <v>64</v>
      </c>
      <c r="C30" s="9" t="s">
        <v>63</v>
      </c>
      <c r="D30" s="9" t="s">
        <v>62</v>
      </c>
      <c r="E30" s="8" t="s">
        <v>43</v>
      </c>
      <c r="F30" s="8" t="s">
        <v>31</v>
      </c>
      <c r="G30" s="8" t="s">
        <v>6</v>
      </c>
      <c r="H30" s="7" t="s">
        <v>15</v>
      </c>
      <c r="I30" s="7">
        <v>1.7</v>
      </c>
      <c r="J30" s="7">
        <v>21.6</v>
      </c>
      <c r="K30" s="7">
        <v>21.6</v>
      </c>
      <c r="L30" s="7" t="s">
        <v>15</v>
      </c>
      <c r="M30" s="7" t="s">
        <v>15</v>
      </c>
      <c r="N30" s="7">
        <v>44.9</v>
      </c>
      <c r="O30" s="10"/>
    </row>
    <row r="31" spans="1:15" x14ac:dyDescent="0.2">
      <c r="A31" s="8" t="s">
        <v>47</v>
      </c>
      <c r="B31" s="9" t="s">
        <v>46</v>
      </c>
      <c r="C31" s="9" t="s">
        <v>45</v>
      </c>
      <c r="D31" s="9" t="s">
        <v>44</v>
      </c>
      <c r="E31" s="8" t="s">
        <v>43</v>
      </c>
      <c r="F31" s="8" t="s">
        <v>31</v>
      </c>
      <c r="G31" s="8" t="s">
        <v>6</v>
      </c>
      <c r="H31" s="7" t="s">
        <v>15</v>
      </c>
      <c r="I31" s="7" t="s">
        <v>15</v>
      </c>
      <c r="J31" s="7" t="s">
        <v>15</v>
      </c>
      <c r="K31" s="7" t="s">
        <v>15</v>
      </c>
      <c r="L31" s="7" t="s">
        <v>15</v>
      </c>
      <c r="M31" s="7">
        <v>2.6</v>
      </c>
      <c r="N31" s="7" t="s">
        <v>42</v>
      </c>
    </row>
    <row r="32" spans="1:15" ht="25.5" x14ac:dyDescent="0.2">
      <c r="A32" s="8" t="s">
        <v>169</v>
      </c>
      <c r="B32" s="9" t="s">
        <v>168</v>
      </c>
      <c r="C32" s="9" t="s">
        <v>167</v>
      </c>
      <c r="D32" s="9" t="s">
        <v>166</v>
      </c>
      <c r="E32" s="8" t="s">
        <v>165</v>
      </c>
      <c r="F32" s="8" t="s">
        <v>31</v>
      </c>
      <c r="G32" s="8" t="s">
        <v>7</v>
      </c>
      <c r="H32" s="7">
        <v>2</v>
      </c>
      <c r="I32" s="7" t="s">
        <v>15</v>
      </c>
      <c r="J32" s="7" t="s">
        <v>15</v>
      </c>
      <c r="K32" s="7" t="s">
        <v>15</v>
      </c>
      <c r="L32" s="7" t="s">
        <v>15</v>
      </c>
      <c r="M32" s="7" t="s">
        <v>15</v>
      </c>
      <c r="N32" s="7">
        <v>2</v>
      </c>
    </row>
    <row r="33" spans="1:14" ht="25.5" x14ac:dyDescent="0.2">
      <c r="A33" s="8" t="s">
        <v>127</v>
      </c>
      <c r="B33" s="9" t="s">
        <v>126</v>
      </c>
      <c r="C33" s="9" t="s">
        <v>125</v>
      </c>
      <c r="D33" s="9" t="s">
        <v>124</v>
      </c>
      <c r="E33" s="8" t="s">
        <v>123</v>
      </c>
      <c r="F33" s="8" t="s">
        <v>31</v>
      </c>
      <c r="G33" s="8" t="s">
        <v>7</v>
      </c>
      <c r="H33" s="7" t="s">
        <v>15</v>
      </c>
      <c r="I33" s="7" t="s">
        <v>15</v>
      </c>
      <c r="J33" s="7" t="s">
        <v>15</v>
      </c>
      <c r="K33" s="7">
        <v>1.9</v>
      </c>
      <c r="L33" s="7">
        <v>24.3</v>
      </c>
      <c r="M33" s="7">
        <v>22.4</v>
      </c>
      <c r="N33" s="7">
        <v>48.6</v>
      </c>
    </row>
    <row r="34" spans="1:14" ht="25.5" x14ac:dyDescent="0.2">
      <c r="A34" s="5" t="s">
        <v>91</v>
      </c>
      <c r="B34" s="6" t="s">
        <v>90</v>
      </c>
      <c r="C34" s="6" t="s">
        <v>89</v>
      </c>
      <c r="D34" s="6" t="s">
        <v>88</v>
      </c>
      <c r="E34" s="5" t="s">
        <v>87</v>
      </c>
      <c r="F34" s="5" t="s">
        <v>31</v>
      </c>
      <c r="G34" s="5" t="s">
        <v>7</v>
      </c>
      <c r="H34" s="4" t="s">
        <v>15</v>
      </c>
      <c r="I34" s="4" t="s">
        <v>15</v>
      </c>
      <c r="J34" s="4" t="s">
        <v>15</v>
      </c>
      <c r="K34" s="4" t="s">
        <v>15</v>
      </c>
      <c r="L34" s="4" t="s">
        <v>15</v>
      </c>
      <c r="M34" s="4">
        <v>1.1000000000000001</v>
      </c>
      <c r="N34" s="4" t="s">
        <v>86</v>
      </c>
    </row>
    <row r="35" spans="1:14" x14ac:dyDescent="0.2">
      <c r="A35" s="3" t="s">
        <v>10</v>
      </c>
      <c r="B35" s="3"/>
      <c r="C35" s="3"/>
      <c r="D35" s="3"/>
      <c r="E35" s="3"/>
      <c r="F35" s="3"/>
      <c r="G35" s="3"/>
      <c r="H35" s="2">
        <v>292.3</v>
      </c>
      <c r="I35" s="2">
        <v>223.5</v>
      </c>
      <c r="J35" s="2">
        <v>205.6</v>
      </c>
      <c r="K35" s="2">
        <v>92.6</v>
      </c>
      <c r="L35" s="2">
        <v>158</v>
      </c>
      <c r="M35" s="2">
        <v>183.7</v>
      </c>
      <c r="N35" s="2">
        <v>1679.3</v>
      </c>
    </row>
    <row r="36" spans="1:14" x14ac:dyDescent="0.2">
      <c r="A36" s="1" t="s">
        <v>14</v>
      </c>
    </row>
    <row r="37" spans="1:14" x14ac:dyDescent="0.2">
      <c r="A37" s="1" t="s">
        <v>13</v>
      </c>
    </row>
    <row r="38" spans="1:14" x14ac:dyDescent="0.2">
      <c r="A38" s="1" t="s">
        <v>12</v>
      </c>
    </row>
    <row r="39" spans="1:14" x14ac:dyDescent="0.2">
      <c r="A39" s="1" t="s">
        <v>11</v>
      </c>
    </row>
  </sheetData>
  <autoFilter ref="A1:N39" xr:uid="{B226D572-ACEA-48CF-8F4E-2DDF41C2EBA8}">
    <sortState xmlns:xlrd2="http://schemas.microsoft.com/office/spreadsheetml/2017/richdata2" ref="A2:N39">
      <sortCondition ref="G2:G39"/>
      <sortCondition ref="B2:B39"/>
    </sortState>
  </autoFilter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3897F5-F6CB-4F78-B879-C2907E37F7DD}">
  <dimension ref="B1:I79"/>
  <sheetViews>
    <sheetView topLeftCell="B37" zoomScale="85" zoomScaleNormal="85" workbookViewId="0"/>
    <sheetView zoomScale="80" zoomScaleNormal="80" workbookViewId="1">
      <pane xSplit="3" ySplit="4" topLeftCell="H5" activePane="bottomRight" state="frozen"/>
      <selection pane="topRight" activeCell="D1" sqref="D1"/>
      <selection pane="bottomLeft" activeCell="A5" sqref="A5"/>
      <selection pane="bottomRight" activeCell="B76" sqref="B76"/>
    </sheetView>
  </sheetViews>
  <sheetFormatPr defaultRowHeight="12.75" x14ac:dyDescent="0.2"/>
  <cols>
    <col min="1" max="1" width="9.140625" style="36"/>
    <col min="2" max="2" width="30.7109375" style="57" customWidth="1"/>
    <col min="3" max="9" width="32.7109375" style="36" customWidth="1"/>
    <col min="10" max="16384" width="9.140625" style="36"/>
  </cols>
  <sheetData>
    <row r="1" spans="2:9" ht="15" x14ac:dyDescent="0.25">
      <c r="B1" s="56" t="s">
        <v>532</v>
      </c>
      <c r="C1" s="36" t="s">
        <v>533</v>
      </c>
      <c r="D1" s="55"/>
    </row>
    <row r="2" spans="2:9" x14ac:dyDescent="0.2">
      <c r="C2" s="54"/>
      <c r="D2" s="54"/>
    </row>
    <row r="3" spans="2:9" x14ac:dyDescent="0.2">
      <c r="B3" s="58" t="s">
        <v>531</v>
      </c>
      <c r="D3" s="54"/>
    </row>
    <row r="4" spans="2:9" x14ac:dyDescent="0.2">
      <c r="B4" s="59" t="s">
        <v>191</v>
      </c>
      <c r="C4" s="48" t="s">
        <v>190</v>
      </c>
      <c r="D4" s="48" t="s">
        <v>189</v>
      </c>
      <c r="E4" s="48" t="s">
        <v>8</v>
      </c>
      <c r="F4" s="48" t="s">
        <v>436</v>
      </c>
      <c r="G4" s="44" t="s">
        <v>530</v>
      </c>
      <c r="H4" s="44" t="s">
        <v>529</v>
      </c>
      <c r="I4" s="44" t="s">
        <v>433</v>
      </c>
    </row>
    <row r="5" spans="2:9" ht="39" x14ac:dyDescent="0.25">
      <c r="B5" s="57" t="s">
        <v>193</v>
      </c>
      <c r="C5" s="47" t="s">
        <v>528</v>
      </c>
      <c r="D5" s="47" t="s">
        <v>527</v>
      </c>
      <c r="E5" s="43" t="s">
        <v>7</v>
      </c>
      <c r="F5" s="43" t="s">
        <v>414</v>
      </c>
      <c r="G5" s="41">
        <v>8.9999999999999998E-4</v>
      </c>
      <c r="H5" s="41">
        <v>8.9999999999999998E-4</v>
      </c>
      <c r="I5" s="41">
        <v>3.0999999999999999E-3</v>
      </c>
    </row>
    <row r="6" spans="2:9" ht="15" x14ac:dyDescent="0.25">
      <c r="B6" s="57" t="s">
        <v>194</v>
      </c>
      <c r="C6" s="47" t="s">
        <v>526</v>
      </c>
      <c r="D6" s="47" t="s">
        <v>525</v>
      </c>
      <c r="E6" s="43" t="s">
        <v>5</v>
      </c>
      <c r="F6" s="43" t="s">
        <v>31</v>
      </c>
      <c r="G6" s="41">
        <v>1.5699999999999999E-2</v>
      </c>
      <c r="H6" s="41">
        <v>4.8800000000000003E-2</v>
      </c>
      <c r="I6" s="41">
        <v>6.9000000000000006E-2</v>
      </c>
    </row>
    <row r="7" spans="2:9" ht="15" x14ac:dyDescent="0.25">
      <c r="B7" s="57" t="s">
        <v>202</v>
      </c>
      <c r="C7" s="47" t="s">
        <v>524</v>
      </c>
      <c r="D7" s="47" t="s">
        <v>523</v>
      </c>
      <c r="E7" s="43" t="s">
        <v>6</v>
      </c>
      <c r="F7" s="43" t="s">
        <v>31</v>
      </c>
      <c r="G7" s="41">
        <v>2.0999999999999999E-3</v>
      </c>
      <c r="H7" s="41">
        <v>1.0699999999999999E-2</v>
      </c>
      <c r="I7" s="41">
        <v>2.12E-2</v>
      </c>
    </row>
    <row r="8" spans="2:9" ht="26.25" x14ac:dyDescent="0.25">
      <c r="B8" s="57" t="s">
        <v>204</v>
      </c>
      <c r="C8" s="47" t="s">
        <v>522</v>
      </c>
      <c r="D8" s="47" t="s">
        <v>521</v>
      </c>
      <c r="E8" s="43" t="s">
        <v>4</v>
      </c>
      <c r="F8" s="43" t="s">
        <v>414</v>
      </c>
      <c r="G8" s="41">
        <v>8.0000000000000004E-4</v>
      </c>
      <c r="H8" s="41">
        <v>8.0000000000000004E-4</v>
      </c>
      <c r="I8" s="41">
        <v>2.8999999999999998E-3</v>
      </c>
    </row>
    <row r="9" spans="2:9" ht="15" x14ac:dyDescent="0.25">
      <c r="B9" s="57" t="s">
        <v>207</v>
      </c>
      <c r="C9" s="47" t="s">
        <v>520</v>
      </c>
      <c r="D9" s="47" t="s">
        <v>519</v>
      </c>
      <c r="E9" s="43" t="s">
        <v>4</v>
      </c>
      <c r="F9" s="43" t="s">
        <v>76</v>
      </c>
      <c r="G9" s="41">
        <v>5.9999999999999995E-4</v>
      </c>
      <c r="H9" s="41">
        <v>3.0000000000000001E-3</v>
      </c>
      <c r="I9" s="41">
        <v>4.1999999999999997E-3</v>
      </c>
    </row>
    <row r="10" spans="2:9" ht="53.45" customHeight="1" x14ac:dyDescent="0.25">
      <c r="B10" s="57" t="s">
        <v>217</v>
      </c>
      <c r="C10" s="47" t="s">
        <v>518</v>
      </c>
      <c r="D10" s="47" t="s">
        <v>517</v>
      </c>
      <c r="E10" s="43" t="s">
        <v>3</v>
      </c>
      <c r="F10" s="43" t="s">
        <v>414</v>
      </c>
      <c r="G10" s="41">
        <v>2.3999999999999998E-3</v>
      </c>
      <c r="H10" s="41">
        <v>1.4E-2</v>
      </c>
      <c r="I10" s="41">
        <v>5.9299999999999999E-2</v>
      </c>
    </row>
    <row r="11" spans="2:9" ht="26.25" x14ac:dyDescent="0.25">
      <c r="B11" s="57" t="s">
        <v>220</v>
      </c>
      <c r="C11" s="47" t="s">
        <v>221</v>
      </c>
      <c r="D11" s="47" t="s">
        <v>516</v>
      </c>
      <c r="E11" s="43" t="s">
        <v>0</v>
      </c>
      <c r="F11" s="43" t="s">
        <v>76</v>
      </c>
      <c r="G11" s="41">
        <v>1.5100000000000001E-2</v>
      </c>
      <c r="H11" s="41">
        <v>4.36E-2</v>
      </c>
      <c r="I11" s="41">
        <v>9.8900000000000002E-2</v>
      </c>
    </row>
    <row r="12" spans="2:9" ht="39" x14ac:dyDescent="0.25">
      <c r="B12" s="57" t="s">
        <v>227</v>
      </c>
      <c r="C12" s="47" t="s">
        <v>515</v>
      </c>
      <c r="D12" s="47" t="s">
        <v>514</v>
      </c>
      <c r="E12" s="43" t="s">
        <v>6</v>
      </c>
      <c r="F12" s="43" t="s">
        <v>414</v>
      </c>
      <c r="G12" s="41">
        <v>8.6E-3</v>
      </c>
      <c r="H12" s="41">
        <v>1.03E-2</v>
      </c>
      <c r="I12" s="41">
        <v>5.2900000000000003E-2</v>
      </c>
    </row>
    <row r="13" spans="2:9" ht="15" x14ac:dyDescent="0.25">
      <c r="B13" s="57" t="s">
        <v>228</v>
      </c>
      <c r="C13" s="47" t="s">
        <v>229</v>
      </c>
      <c r="D13" s="47" t="s">
        <v>513</v>
      </c>
      <c r="E13" s="43" t="s">
        <v>6</v>
      </c>
      <c r="F13" s="43" t="s">
        <v>16</v>
      </c>
      <c r="G13" s="41">
        <v>6.4000000000000003E-3</v>
      </c>
      <c r="H13" s="41">
        <v>1.43E-2</v>
      </c>
      <c r="I13" s="41">
        <v>7.9299999999999995E-2</v>
      </c>
    </row>
    <row r="14" spans="2:9" ht="26.25" x14ac:dyDescent="0.25">
      <c r="B14" s="57" t="s">
        <v>232</v>
      </c>
      <c r="C14" s="47" t="s">
        <v>233</v>
      </c>
      <c r="D14" s="47" t="s">
        <v>512</v>
      </c>
      <c r="E14" s="43" t="s">
        <v>7</v>
      </c>
      <c r="F14" s="43" t="s">
        <v>16</v>
      </c>
      <c r="G14" s="41">
        <v>1.9E-3</v>
      </c>
      <c r="H14" s="41">
        <v>3.7000000000000002E-3</v>
      </c>
      <c r="I14" s="41">
        <v>8.7400000000000005E-2</v>
      </c>
    </row>
    <row r="15" spans="2:9" ht="39" x14ac:dyDescent="0.25">
      <c r="B15" s="57" t="s">
        <v>240</v>
      </c>
      <c r="C15" s="47" t="s">
        <v>241</v>
      </c>
      <c r="D15" s="47" t="s">
        <v>511</v>
      </c>
      <c r="E15" s="43" t="s">
        <v>3</v>
      </c>
      <c r="F15" s="43" t="s">
        <v>414</v>
      </c>
      <c r="G15" s="41">
        <v>5.9999999999999995E-4</v>
      </c>
      <c r="H15" s="41">
        <v>5.0000000000000001E-3</v>
      </c>
      <c r="I15" s="41">
        <v>8.7300000000000003E-2</v>
      </c>
    </row>
    <row r="16" spans="2:9" ht="26.25" x14ac:dyDescent="0.25">
      <c r="B16" s="57" t="s">
        <v>242</v>
      </c>
      <c r="C16" s="47" t="s">
        <v>243</v>
      </c>
      <c r="D16" s="47" t="s">
        <v>510</v>
      </c>
      <c r="E16" s="43" t="s">
        <v>7</v>
      </c>
      <c r="F16" s="43" t="s">
        <v>31</v>
      </c>
      <c r="G16" s="41">
        <v>4.4000000000000003E-3</v>
      </c>
      <c r="H16" s="41">
        <v>6.1000000000000004E-3</v>
      </c>
      <c r="I16" s="41">
        <v>7.7299999999999994E-2</v>
      </c>
    </row>
    <row r="17" spans="2:9" ht="26.25" x14ac:dyDescent="0.25">
      <c r="B17" s="57" t="s">
        <v>246</v>
      </c>
      <c r="C17" s="47" t="s">
        <v>247</v>
      </c>
      <c r="D17" s="47" t="s">
        <v>509</v>
      </c>
      <c r="E17" s="43" t="s">
        <v>7</v>
      </c>
      <c r="F17" s="43" t="s">
        <v>16</v>
      </c>
      <c r="G17" s="41">
        <v>2.5000000000000001E-3</v>
      </c>
      <c r="H17" s="41">
        <v>6.0000000000000001E-3</v>
      </c>
      <c r="I17" s="41">
        <v>4.6800000000000001E-2</v>
      </c>
    </row>
    <row r="18" spans="2:9" ht="25.9" customHeight="1" x14ac:dyDescent="0.25">
      <c r="B18" s="57" t="s">
        <v>268</v>
      </c>
      <c r="C18" s="47" t="s">
        <v>269</v>
      </c>
      <c r="D18" s="47" t="s">
        <v>508</v>
      </c>
      <c r="E18" s="43" t="s">
        <v>4</v>
      </c>
      <c r="F18" s="43" t="s">
        <v>16</v>
      </c>
      <c r="G18" s="41">
        <v>1.2999999999999999E-3</v>
      </c>
      <c r="H18" s="41">
        <v>1.2999999999999999E-3</v>
      </c>
      <c r="I18" s="41">
        <v>5.5999999999999999E-3</v>
      </c>
    </row>
    <row r="19" spans="2:9" ht="28.9" customHeight="1" x14ac:dyDescent="0.25">
      <c r="B19" s="57" t="s">
        <v>280</v>
      </c>
      <c r="C19" s="47" t="s">
        <v>281</v>
      </c>
      <c r="D19" s="47" t="s">
        <v>507</v>
      </c>
      <c r="E19" s="43" t="s">
        <v>4</v>
      </c>
      <c r="F19" s="43" t="s">
        <v>24</v>
      </c>
      <c r="G19" s="41">
        <v>5.0000000000000001E-4</v>
      </c>
      <c r="H19" s="41">
        <v>5.0000000000000001E-4</v>
      </c>
      <c r="I19" s="41">
        <v>3.8999999999999998E-3</v>
      </c>
    </row>
    <row r="20" spans="2:9" ht="39" x14ac:dyDescent="0.25">
      <c r="B20" s="57" t="s">
        <v>282</v>
      </c>
      <c r="C20" s="47" t="s">
        <v>506</v>
      </c>
      <c r="D20" s="47" t="s">
        <v>505</v>
      </c>
      <c r="E20" s="43" t="s">
        <v>4</v>
      </c>
      <c r="F20" s="43" t="s">
        <v>414</v>
      </c>
      <c r="G20" s="41">
        <v>1E-4</v>
      </c>
      <c r="H20" s="41">
        <v>1E-4</v>
      </c>
      <c r="I20" s="41">
        <v>1.5E-3</v>
      </c>
    </row>
    <row r="21" spans="2:9" ht="38.25" x14ac:dyDescent="0.2">
      <c r="B21" s="57" t="s">
        <v>284</v>
      </c>
      <c r="C21" s="53" t="s">
        <v>504</v>
      </c>
      <c r="D21" s="47" t="s">
        <v>503</v>
      </c>
      <c r="E21" s="52" t="s">
        <v>5</v>
      </c>
      <c r="F21" s="52" t="s">
        <v>414</v>
      </c>
      <c r="G21" s="51">
        <v>2.0999999999999999E-3</v>
      </c>
      <c r="H21" s="51">
        <v>6.3E-3</v>
      </c>
      <c r="I21" s="51">
        <v>8.6499999999999994E-2</v>
      </c>
    </row>
    <row r="22" spans="2:9" ht="15" x14ac:dyDescent="0.25">
      <c r="B22" s="57" t="s">
        <v>285</v>
      </c>
      <c r="C22" s="47" t="s">
        <v>502</v>
      </c>
      <c r="D22" s="47" t="s">
        <v>501</v>
      </c>
      <c r="E22" s="43" t="s">
        <v>7</v>
      </c>
      <c r="F22" s="43" t="s">
        <v>76</v>
      </c>
      <c r="G22" s="41">
        <v>9.4999999999999998E-3</v>
      </c>
      <c r="H22" s="41">
        <v>1.1299999999999999E-2</v>
      </c>
      <c r="I22" s="41">
        <v>2.0199999999999999E-2</v>
      </c>
    </row>
    <row r="23" spans="2:9" ht="15" x14ac:dyDescent="0.25">
      <c r="B23" s="57" t="s">
        <v>289</v>
      </c>
      <c r="C23" s="47" t="s">
        <v>500</v>
      </c>
      <c r="D23" s="47" t="s">
        <v>499</v>
      </c>
      <c r="E23" s="43" t="s">
        <v>4</v>
      </c>
      <c r="F23" s="43" t="s">
        <v>31</v>
      </c>
      <c r="G23" s="41">
        <v>8.0000000000000002E-3</v>
      </c>
      <c r="H23" s="41">
        <v>1.34E-2</v>
      </c>
      <c r="I23" s="41">
        <v>6.0100000000000001E-2</v>
      </c>
    </row>
    <row r="24" spans="2:9" ht="26.25" x14ac:dyDescent="0.25">
      <c r="B24" s="57" t="s">
        <v>295</v>
      </c>
      <c r="C24" s="47" t="s">
        <v>498</v>
      </c>
      <c r="D24" s="47" t="s">
        <v>497</v>
      </c>
      <c r="E24" s="43" t="s">
        <v>7</v>
      </c>
      <c r="F24" s="43" t="s">
        <v>16</v>
      </c>
      <c r="G24" s="41">
        <v>7.4999999999999997E-3</v>
      </c>
      <c r="H24" s="41">
        <v>3.4599999999999999E-2</v>
      </c>
      <c r="I24" s="41">
        <v>6.4600000000000005E-2</v>
      </c>
    </row>
    <row r="25" spans="2:9" ht="15" x14ac:dyDescent="0.25">
      <c r="B25" s="57" t="s">
        <v>297</v>
      </c>
      <c r="C25" s="47" t="s">
        <v>496</v>
      </c>
      <c r="D25" s="47" t="s">
        <v>495</v>
      </c>
      <c r="E25" s="43" t="s">
        <v>5</v>
      </c>
      <c r="F25" s="43" t="s">
        <v>31</v>
      </c>
      <c r="G25" s="41">
        <v>1.8499999999999999E-2</v>
      </c>
      <c r="H25" s="41">
        <v>2.46E-2</v>
      </c>
      <c r="I25" s="41">
        <v>5.11E-2</v>
      </c>
    </row>
    <row r="26" spans="2:9" ht="15" x14ac:dyDescent="0.25">
      <c r="B26" s="57" t="s">
        <v>310</v>
      </c>
      <c r="C26" s="47" t="s">
        <v>311</v>
      </c>
      <c r="D26" s="47" t="s">
        <v>494</v>
      </c>
      <c r="E26" s="43" t="s">
        <v>0</v>
      </c>
      <c r="F26" s="43" t="s">
        <v>31</v>
      </c>
      <c r="G26" s="41">
        <v>5.0700000000000002E-2</v>
      </c>
      <c r="H26" s="41">
        <v>5.1900000000000002E-2</v>
      </c>
      <c r="I26" s="41">
        <v>9.9900000000000003E-2</v>
      </c>
    </row>
    <row r="27" spans="2:9" ht="15" x14ac:dyDescent="0.25">
      <c r="B27" s="57" t="s">
        <v>493</v>
      </c>
      <c r="C27" s="47" t="s">
        <v>492</v>
      </c>
      <c r="D27" s="47" t="s">
        <v>491</v>
      </c>
      <c r="E27" s="43" t="s">
        <v>5</v>
      </c>
      <c r="F27" s="43" t="s">
        <v>76</v>
      </c>
      <c r="G27" s="41">
        <v>2E-3</v>
      </c>
      <c r="H27" s="41">
        <v>2E-3</v>
      </c>
      <c r="I27" s="41">
        <v>8.0000000000000002E-3</v>
      </c>
    </row>
    <row r="28" spans="2:9" ht="15" x14ac:dyDescent="0.25">
      <c r="B28" s="57" t="s">
        <v>316</v>
      </c>
      <c r="C28" s="47" t="s">
        <v>317</v>
      </c>
      <c r="D28" s="47" t="s">
        <v>490</v>
      </c>
      <c r="E28" s="43" t="s">
        <v>4</v>
      </c>
      <c r="F28" s="43" t="s">
        <v>31</v>
      </c>
      <c r="G28" s="41">
        <v>1.5E-3</v>
      </c>
      <c r="H28" s="41">
        <v>1.5E-3</v>
      </c>
      <c r="I28" s="41">
        <v>2.5000000000000001E-3</v>
      </c>
    </row>
    <row r="29" spans="2:9" ht="15" x14ac:dyDescent="0.25">
      <c r="B29" s="57" t="s">
        <v>328</v>
      </c>
      <c r="C29" s="47" t="s">
        <v>489</v>
      </c>
      <c r="D29" s="47" t="s">
        <v>488</v>
      </c>
      <c r="E29" s="43" t="s">
        <v>5</v>
      </c>
      <c r="F29" s="43" t="s">
        <v>31</v>
      </c>
      <c r="G29" s="41">
        <v>4.4000000000000003E-3</v>
      </c>
      <c r="H29" s="41">
        <v>4.7500000000000001E-2</v>
      </c>
      <c r="I29" s="41">
        <v>7.9000000000000001E-2</v>
      </c>
    </row>
    <row r="30" spans="2:9" ht="26.25" x14ac:dyDescent="0.25">
      <c r="B30" s="57" t="s">
        <v>330</v>
      </c>
      <c r="C30" s="47" t="s">
        <v>487</v>
      </c>
      <c r="D30" s="47" t="s">
        <v>486</v>
      </c>
      <c r="E30" s="43" t="s">
        <v>5</v>
      </c>
      <c r="F30" s="43" t="s">
        <v>31</v>
      </c>
      <c r="G30" s="41">
        <v>3.0000000000000001E-3</v>
      </c>
      <c r="H30" s="41">
        <v>4.7000000000000002E-3</v>
      </c>
      <c r="I30" s="41">
        <v>7.4000000000000003E-3</v>
      </c>
    </row>
    <row r="31" spans="2:9" ht="39" x14ac:dyDescent="0.25">
      <c r="B31" s="57" t="s">
        <v>332</v>
      </c>
      <c r="C31" s="47" t="s">
        <v>333</v>
      </c>
      <c r="D31" s="47" t="s">
        <v>485</v>
      </c>
      <c r="E31" s="43" t="s">
        <v>4</v>
      </c>
      <c r="F31" s="43" t="s">
        <v>414</v>
      </c>
      <c r="G31" s="41">
        <v>9.7000000000000003E-3</v>
      </c>
      <c r="H31" s="41">
        <v>1.7600000000000001E-2</v>
      </c>
      <c r="I31" s="41">
        <v>6.3299999999999995E-2</v>
      </c>
    </row>
    <row r="32" spans="2:9" ht="15" x14ac:dyDescent="0.25">
      <c r="B32" s="57" t="s">
        <v>336</v>
      </c>
      <c r="C32" s="47" t="s">
        <v>484</v>
      </c>
      <c r="D32" s="47" t="s">
        <v>483</v>
      </c>
      <c r="E32" s="43" t="s">
        <v>6</v>
      </c>
      <c r="F32" s="43" t="s">
        <v>31</v>
      </c>
      <c r="G32" s="41">
        <v>1.1599999999999999E-2</v>
      </c>
      <c r="H32" s="41">
        <v>0.03</v>
      </c>
      <c r="I32" s="41">
        <v>3.73E-2</v>
      </c>
    </row>
    <row r="33" spans="2:9" ht="15" x14ac:dyDescent="0.25">
      <c r="B33" s="57" t="s">
        <v>346</v>
      </c>
      <c r="C33" s="47" t="s">
        <v>482</v>
      </c>
      <c r="D33" s="47" t="s">
        <v>481</v>
      </c>
      <c r="E33" s="43" t="s">
        <v>1</v>
      </c>
      <c r="F33" s="43" t="s">
        <v>31</v>
      </c>
      <c r="G33" s="41">
        <v>7.1000000000000004E-3</v>
      </c>
      <c r="H33" s="41">
        <v>9.9000000000000008E-3</v>
      </c>
      <c r="I33" s="41">
        <v>1.6199999999999999E-2</v>
      </c>
    </row>
    <row r="34" spans="2:9" ht="39" x14ac:dyDescent="0.25">
      <c r="B34" s="60" t="s">
        <v>377</v>
      </c>
      <c r="C34" s="50" t="s">
        <v>378</v>
      </c>
      <c r="D34" s="50" t="s">
        <v>480</v>
      </c>
      <c r="E34" s="49" t="s">
        <v>3</v>
      </c>
      <c r="F34" s="49" t="s">
        <v>414</v>
      </c>
      <c r="G34" s="38">
        <v>2.8E-3</v>
      </c>
      <c r="H34" s="38">
        <v>1.2500000000000001E-2</v>
      </c>
      <c r="I34" s="38">
        <v>1.9800000000000002E-2</v>
      </c>
    </row>
    <row r="35" spans="2:9" x14ac:dyDescent="0.2">
      <c r="C35" s="47"/>
      <c r="D35" s="47"/>
      <c r="E35" s="45"/>
      <c r="F35" s="45"/>
      <c r="G35" s="45"/>
      <c r="H35" s="45"/>
      <c r="I35" s="45"/>
    </row>
    <row r="36" spans="2:9" x14ac:dyDescent="0.2">
      <c r="C36" s="47"/>
      <c r="D36" s="47"/>
    </row>
    <row r="37" spans="2:9" x14ac:dyDescent="0.2">
      <c r="B37" s="61" t="s">
        <v>479</v>
      </c>
      <c r="C37" s="47"/>
      <c r="D37" s="46"/>
      <c r="E37" s="45"/>
      <c r="F37" s="45"/>
      <c r="G37" s="45"/>
      <c r="H37" s="45"/>
      <c r="I37" s="45"/>
    </row>
    <row r="38" spans="2:9" x14ac:dyDescent="0.2">
      <c r="B38" s="59" t="s">
        <v>191</v>
      </c>
      <c r="C38" s="44" t="s">
        <v>190</v>
      </c>
      <c r="D38" s="44" t="s">
        <v>189</v>
      </c>
      <c r="E38" s="48" t="s">
        <v>8</v>
      </c>
      <c r="F38" s="48" t="s">
        <v>436</v>
      </c>
      <c r="G38" s="44" t="s">
        <v>435</v>
      </c>
      <c r="H38" s="44" t="s">
        <v>434</v>
      </c>
      <c r="I38" s="44" t="s">
        <v>433</v>
      </c>
    </row>
    <row r="39" spans="2:9" ht="15" x14ac:dyDescent="0.25">
      <c r="B39" s="57" t="s">
        <v>164</v>
      </c>
      <c r="C39" s="42" t="s">
        <v>478</v>
      </c>
      <c r="D39" s="47" t="s">
        <v>162</v>
      </c>
      <c r="E39" s="41" t="s">
        <v>5</v>
      </c>
      <c r="F39" s="41" t="s">
        <v>31</v>
      </c>
      <c r="G39" s="40">
        <v>3.5000000000000001E-3</v>
      </c>
      <c r="H39" s="40">
        <v>1.7100000000000001E-2</v>
      </c>
      <c r="I39" s="40">
        <v>0.1177</v>
      </c>
    </row>
    <row r="40" spans="2:9" ht="15" x14ac:dyDescent="0.25">
      <c r="B40" s="57" t="s">
        <v>234</v>
      </c>
      <c r="C40" s="42" t="s">
        <v>477</v>
      </c>
      <c r="D40" s="47" t="s">
        <v>476</v>
      </c>
      <c r="E40" s="41" t="s">
        <v>6</v>
      </c>
      <c r="F40" s="41" t="s">
        <v>31</v>
      </c>
      <c r="G40" s="40">
        <v>3.0300000000000001E-2</v>
      </c>
      <c r="H40" s="40">
        <v>6.1699999999999998E-2</v>
      </c>
      <c r="I40" s="40">
        <v>0.128</v>
      </c>
    </row>
    <row r="41" spans="2:9" ht="28.15" customHeight="1" x14ac:dyDescent="0.25">
      <c r="B41" s="57" t="s">
        <v>248</v>
      </c>
      <c r="C41" s="42" t="s">
        <v>249</v>
      </c>
      <c r="D41" s="47" t="s">
        <v>475</v>
      </c>
      <c r="E41" s="41" t="s">
        <v>6</v>
      </c>
      <c r="F41" s="41" t="s">
        <v>24</v>
      </c>
      <c r="G41" s="40">
        <v>1.0800000000000001E-2</v>
      </c>
      <c r="H41" s="40">
        <v>7.1499999999999994E-2</v>
      </c>
      <c r="I41" s="40">
        <v>0.16539999999999999</v>
      </c>
    </row>
    <row r="42" spans="2:9" ht="15" x14ac:dyDescent="0.25">
      <c r="B42" s="57" t="s">
        <v>250</v>
      </c>
      <c r="C42" s="42" t="s">
        <v>251</v>
      </c>
      <c r="D42" s="47" t="s">
        <v>474</v>
      </c>
      <c r="E42" s="41" t="s">
        <v>3</v>
      </c>
      <c r="F42" s="41" t="s">
        <v>16</v>
      </c>
      <c r="G42" s="40">
        <v>6.6E-3</v>
      </c>
      <c r="H42" s="40">
        <v>5.62E-2</v>
      </c>
      <c r="I42" s="40">
        <v>0.1792</v>
      </c>
    </row>
    <row r="43" spans="2:9" ht="15" x14ac:dyDescent="0.25">
      <c r="B43" s="57" t="s">
        <v>264</v>
      </c>
      <c r="C43" s="42" t="s">
        <v>473</v>
      </c>
      <c r="D43" s="47" t="s">
        <v>472</v>
      </c>
      <c r="E43" s="41" t="s">
        <v>7</v>
      </c>
      <c r="F43" s="41" t="s">
        <v>31</v>
      </c>
      <c r="G43" s="40">
        <v>2.9600000000000001E-2</v>
      </c>
      <c r="H43" s="40">
        <v>4.6800000000000001E-2</v>
      </c>
      <c r="I43" s="40">
        <v>0.12180000000000001</v>
      </c>
    </row>
    <row r="44" spans="2:9" ht="15" x14ac:dyDescent="0.25">
      <c r="B44" s="57" t="s">
        <v>272</v>
      </c>
      <c r="C44" s="42" t="s">
        <v>471</v>
      </c>
      <c r="D44" s="47" t="s">
        <v>470</v>
      </c>
      <c r="E44" s="41" t="s">
        <v>7</v>
      </c>
      <c r="F44" s="41" t="s">
        <v>76</v>
      </c>
      <c r="G44" s="40">
        <v>7.3499999999999996E-2</v>
      </c>
      <c r="H44" s="40">
        <v>0.1135</v>
      </c>
      <c r="I44" s="40">
        <v>0.1668</v>
      </c>
    </row>
    <row r="45" spans="2:9" ht="15" x14ac:dyDescent="0.25">
      <c r="B45" s="57" t="s">
        <v>278</v>
      </c>
      <c r="C45" s="42" t="s">
        <v>469</v>
      </c>
      <c r="D45" s="47" t="s">
        <v>468</v>
      </c>
      <c r="E45" s="41" t="s">
        <v>7</v>
      </c>
      <c r="F45" s="41" t="s">
        <v>31</v>
      </c>
      <c r="G45" s="40">
        <v>4.4999999999999997E-3</v>
      </c>
      <c r="H45" s="40">
        <v>3.8100000000000002E-2</v>
      </c>
      <c r="I45" s="40">
        <v>0.129</v>
      </c>
    </row>
    <row r="46" spans="2:9" ht="39" x14ac:dyDescent="0.25">
      <c r="B46" s="57" t="s">
        <v>283</v>
      </c>
      <c r="C46" s="42" t="s">
        <v>467</v>
      </c>
      <c r="D46" s="47" t="s">
        <v>466</v>
      </c>
      <c r="E46" s="41" t="s">
        <v>7</v>
      </c>
      <c r="F46" s="41" t="s">
        <v>414</v>
      </c>
      <c r="G46" s="40">
        <v>2.5999999999999999E-3</v>
      </c>
      <c r="H46" s="40">
        <v>1.9900000000000001E-2</v>
      </c>
      <c r="I46" s="40">
        <v>0.1164</v>
      </c>
    </row>
    <row r="47" spans="2:9" ht="15" x14ac:dyDescent="0.25">
      <c r="B47" s="57" t="s">
        <v>291</v>
      </c>
      <c r="C47" s="42" t="s">
        <v>465</v>
      </c>
      <c r="D47" s="47" t="s">
        <v>464</v>
      </c>
      <c r="E47" s="41" t="s">
        <v>4</v>
      </c>
      <c r="F47" s="41" t="s">
        <v>31</v>
      </c>
      <c r="G47" s="40">
        <v>2.2599999999999999E-2</v>
      </c>
      <c r="H47" s="40">
        <v>2.7099999999999999E-2</v>
      </c>
      <c r="I47" s="40">
        <v>0.12529999999999999</v>
      </c>
    </row>
    <row r="48" spans="2:9" x14ac:dyDescent="0.2">
      <c r="B48" s="57" t="s">
        <v>293</v>
      </c>
      <c r="C48" s="42" t="s">
        <v>463</v>
      </c>
      <c r="D48" s="47" t="s">
        <v>462</v>
      </c>
      <c r="E48" s="43" t="s">
        <v>3</v>
      </c>
      <c r="F48" s="43" t="s">
        <v>16</v>
      </c>
      <c r="G48" s="40">
        <v>2.1899999999999999E-2</v>
      </c>
      <c r="H48" s="40">
        <v>6.4699999999999994E-2</v>
      </c>
      <c r="I48" s="40">
        <v>0.11609999999999999</v>
      </c>
    </row>
    <row r="49" spans="2:9" ht="15" x14ac:dyDescent="0.25">
      <c r="B49" s="57" t="s">
        <v>305</v>
      </c>
      <c r="C49" s="42" t="s">
        <v>306</v>
      </c>
      <c r="D49" s="47" t="s">
        <v>461</v>
      </c>
      <c r="E49" s="41" t="s">
        <v>4</v>
      </c>
      <c r="F49" s="41" t="s">
        <v>16</v>
      </c>
      <c r="G49" s="40">
        <v>1.2999999999999999E-2</v>
      </c>
      <c r="H49" s="40">
        <v>6.4299999999999996E-2</v>
      </c>
      <c r="I49" s="40">
        <v>0.16389999999999999</v>
      </c>
    </row>
    <row r="50" spans="2:9" ht="39" x14ac:dyDescent="0.25">
      <c r="B50" s="57" t="s">
        <v>307</v>
      </c>
      <c r="C50" s="42" t="s">
        <v>460</v>
      </c>
      <c r="D50" s="47" t="s">
        <v>459</v>
      </c>
      <c r="E50" s="41" t="s">
        <v>6</v>
      </c>
      <c r="F50" s="41" t="s">
        <v>414</v>
      </c>
      <c r="G50" s="40">
        <v>1.55E-2</v>
      </c>
      <c r="H50" s="40">
        <v>0.15190000000000001</v>
      </c>
      <c r="I50" s="40">
        <v>0.19739999999999999</v>
      </c>
    </row>
    <row r="51" spans="2:9" ht="15" x14ac:dyDescent="0.25">
      <c r="B51" s="57" t="s">
        <v>318</v>
      </c>
      <c r="C51" s="42" t="s">
        <v>458</v>
      </c>
      <c r="D51" s="47" t="s">
        <v>457</v>
      </c>
      <c r="E51" s="41" t="s">
        <v>6</v>
      </c>
      <c r="F51" s="41" t="s">
        <v>31</v>
      </c>
      <c r="G51" s="40">
        <v>5.7500000000000002E-2</v>
      </c>
      <c r="H51" s="40">
        <v>0.1051</v>
      </c>
      <c r="I51" s="40">
        <v>0.19020000000000001</v>
      </c>
    </row>
    <row r="52" spans="2:9" ht="26.25" x14ac:dyDescent="0.25">
      <c r="B52" s="57" t="s">
        <v>322</v>
      </c>
      <c r="C52" s="42" t="s">
        <v>323</v>
      </c>
      <c r="D52" s="47" t="s">
        <v>456</v>
      </c>
      <c r="E52" s="41" t="s">
        <v>2</v>
      </c>
      <c r="F52" s="41" t="s">
        <v>31</v>
      </c>
      <c r="G52" s="40">
        <v>1E-3</v>
      </c>
      <c r="H52" s="40">
        <v>9.98E-2</v>
      </c>
      <c r="I52" s="40">
        <v>0.1454</v>
      </c>
    </row>
    <row r="53" spans="2:9" ht="26.25" x14ac:dyDescent="0.25">
      <c r="B53" s="57" t="s">
        <v>326</v>
      </c>
      <c r="C53" s="42" t="s">
        <v>327</v>
      </c>
      <c r="D53" s="47" t="s">
        <v>455</v>
      </c>
      <c r="E53" s="41" t="s">
        <v>3</v>
      </c>
      <c r="F53" s="41" t="s">
        <v>414</v>
      </c>
      <c r="G53" s="40">
        <v>1E-3</v>
      </c>
      <c r="H53" s="40">
        <v>1.6299999999999999E-2</v>
      </c>
      <c r="I53" s="40">
        <v>0.14219999999999999</v>
      </c>
    </row>
    <row r="54" spans="2:9" ht="26.25" x14ac:dyDescent="0.25">
      <c r="B54" s="57" t="s">
        <v>354</v>
      </c>
      <c r="C54" s="42" t="s">
        <v>454</v>
      </c>
      <c r="D54" s="42" t="s">
        <v>453</v>
      </c>
      <c r="E54" s="41" t="s">
        <v>6</v>
      </c>
      <c r="F54" s="41" t="s">
        <v>16</v>
      </c>
      <c r="G54" s="40">
        <v>5.0000000000000001E-4</v>
      </c>
      <c r="H54" s="40">
        <v>8.3299999999999999E-2</v>
      </c>
      <c r="I54" s="40">
        <v>0.18290000000000001</v>
      </c>
    </row>
    <row r="55" spans="2:9" ht="15" x14ac:dyDescent="0.25">
      <c r="B55" s="57" t="s">
        <v>352</v>
      </c>
      <c r="C55" s="42" t="s">
        <v>452</v>
      </c>
      <c r="D55" s="42" t="s">
        <v>451</v>
      </c>
      <c r="E55" s="41" t="s">
        <v>5</v>
      </c>
      <c r="F55" s="41" t="s">
        <v>31</v>
      </c>
      <c r="G55" s="40">
        <v>2.1600000000000001E-2</v>
      </c>
      <c r="H55" s="40">
        <v>0.1021</v>
      </c>
      <c r="I55" s="40">
        <v>0.15160000000000001</v>
      </c>
    </row>
    <row r="56" spans="2:9" ht="15" x14ac:dyDescent="0.25">
      <c r="B56" s="57" t="s">
        <v>357</v>
      </c>
      <c r="C56" s="42" t="s">
        <v>450</v>
      </c>
      <c r="D56" s="42" t="s">
        <v>449</v>
      </c>
      <c r="E56" s="41" t="s">
        <v>7</v>
      </c>
      <c r="F56" s="41" t="s">
        <v>31</v>
      </c>
      <c r="G56" s="40">
        <v>4.0000000000000001E-3</v>
      </c>
      <c r="H56" s="40">
        <v>1.6500000000000001E-2</v>
      </c>
      <c r="I56" s="40">
        <v>0.14899999999999999</v>
      </c>
    </row>
    <row r="57" spans="2:9" ht="15" x14ac:dyDescent="0.25">
      <c r="B57" s="57" t="s">
        <v>47</v>
      </c>
      <c r="C57" s="42" t="s">
        <v>448</v>
      </c>
      <c r="D57" s="42" t="s">
        <v>45</v>
      </c>
      <c r="E57" s="41" t="s">
        <v>6</v>
      </c>
      <c r="F57" s="41" t="s">
        <v>31</v>
      </c>
      <c r="G57" s="40">
        <v>8.5699999999999998E-2</v>
      </c>
      <c r="H57" s="40">
        <v>0.1171</v>
      </c>
      <c r="I57" s="40">
        <v>0.154</v>
      </c>
    </row>
    <row r="58" spans="2:9" ht="15" x14ac:dyDescent="0.25">
      <c r="B58" s="57" t="s">
        <v>41</v>
      </c>
      <c r="C58" s="42" t="s">
        <v>447</v>
      </c>
      <c r="D58" s="42" t="s">
        <v>39</v>
      </c>
      <c r="E58" s="41" t="s">
        <v>3</v>
      </c>
      <c r="F58" s="41" t="s">
        <v>16</v>
      </c>
      <c r="G58" s="40">
        <v>4.7999999999999996E-3</v>
      </c>
      <c r="H58" s="40">
        <v>2.9000000000000001E-2</v>
      </c>
      <c r="I58" s="40">
        <v>0.1207</v>
      </c>
    </row>
    <row r="59" spans="2:9" ht="15" x14ac:dyDescent="0.25">
      <c r="B59" s="57" t="s">
        <v>36</v>
      </c>
      <c r="C59" s="42" t="s">
        <v>446</v>
      </c>
      <c r="D59" s="42" t="s">
        <v>34</v>
      </c>
      <c r="E59" s="41" t="s">
        <v>0</v>
      </c>
      <c r="F59" s="41" t="s">
        <v>31</v>
      </c>
      <c r="G59" s="40">
        <v>2.2499999999999999E-2</v>
      </c>
      <c r="H59" s="40">
        <v>0.15179999999999999</v>
      </c>
      <c r="I59" s="40">
        <v>0.1676</v>
      </c>
    </row>
    <row r="60" spans="2:9" ht="15" x14ac:dyDescent="0.25">
      <c r="B60" s="57" t="s">
        <v>445</v>
      </c>
      <c r="C60" s="42" t="s">
        <v>444</v>
      </c>
      <c r="D60" s="42" t="s">
        <v>443</v>
      </c>
      <c r="E60" s="41" t="s">
        <v>4</v>
      </c>
      <c r="F60" s="41" t="s">
        <v>31</v>
      </c>
      <c r="G60" s="40">
        <v>6.2399999999999997E-2</v>
      </c>
      <c r="H60" s="40">
        <v>7.5499999999999998E-2</v>
      </c>
      <c r="I60" s="40">
        <v>0.13</v>
      </c>
    </row>
    <row r="61" spans="2:9" ht="15" x14ac:dyDescent="0.25">
      <c r="B61" s="57" t="s">
        <v>373</v>
      </c>
      <c r="C61" s="42" t="s">
        <v>442</v>
      </c>
      <c r="D61" s="42" t="s">
        <v>441</v>
      </c>
      <c r="E61" s="41" t="s">
        <v>5</v>
      </c>
      <c r="F61" s="41" t="s">
        <v>31</v>
      </c>
      <c r="G61" s="40">
        <v>4.8800000000000003E-2</v>
      </c>
      <c r="H61" s="40">
        <v>0.1031</v>
      </c>
      <c r="I61" s="40">
        <v>0.124</v>
      </c>
    </row>
    <row r="62" spans="2:9" ht="26.25" x14ac:dyDescent="0.25">
      <c r="B62" s="57" t="s">
        <v>29</v>
      </c>
      <c r="C62" s="42" t="s">
        <v>440</v>
      </c>
      <c r="D62" s="42" t="s">
        <v>27</v>
      </c>
      <c r="E62" s="41" t="s">
        <v>0</v>
      </c>
      <c r="F62" s="41" t="s">
        <v>24</v>
      </c>
      <c r="G62" s="40">
        <v>4.2799999999999998E-2</v>
      </c>
      <c r="H62" s="40">
        <v>9.9599999999999994E-2</v>
      </c>
      <c r="I62" s="40">
        <v>0.1532</v>
      </c>
    </row>
    <row r="63" spans="2:9" ht="15" x14ac:dyDescent="0.25">
      <c r="B63" s="60" t="s">
        <v>383</v>
      </c>
      <c r="C63" s="39" t="s">
        <v>439</v>
      </c>
      <c r="D63" s="39" t="s">
        <v>438</v>
      </c>
      <c r="E63" s="38" t="s">
        <v>3</v>
      </c>
      <c r="F63" s="38" t="s">
        <v>16</v>
      </c>
      <c r="G63" s="37">
        <v>1.6899999999999998E-2</v>
      </c>
      <c r="H63" s="37">
        <v>6.6100000000000006E-2</v>
      </c>
      <c r="I63" s="37">
        <v>0.17699999999999999</v>
      </c>
    </row>
    <row r="64" spans="2:9" x14ac:dyDescent="0.2">
      <c r="C64" s="47"/>
      <c r="D64" s="47"/>
      <c r="E64" s="45"/>
      <c r="F64" s="45"/>
      <c r="G64" s="45"/>
      <c r="H64" s="45"/>
      <c r="I64" s="45"/>
    </row>
    <row r="65" spans="2:9" x14ac:dyDescent="0.2">
      <c r="C65" s="47"/>
      <c r="D65" s="47"/>
    </row>
    <row r="66" spans="2:9" x14ac:dyDescent="0.2">
      <c r="B66" s="61" t="s">
        <v>437</v>
      </c>
      <c r="C66" s="47"/>
      <c r="D66" s="46"/>
      <c r="E66" s="45"/>
      <c r="F66" s="45"/>
      <c r="G66" s="45"/>
      <c r="H66" s="45"/>
      <c r="I66" s="45"/>
    </row>
    <row r="67" spans="2:9" x14ac:dyDescent="0.2">
      <c r="B67" s="59" t="s">
        <v>191</v>
      </c>
      <c r="C67" s="44" t="s">
        <v>190</v>
      </c>
      <c r="D67" s="44" t="s">
        <v>189</v>
      </c>
      <c r="E67" s="44" t="s">
        <v>8</v>
      </c>
      <c r="F67" s="44" t="s">
        <v>436</v>
      </c>
      <c r="G67" s="44" t="s">
        <v>435</v>
      </c>
      <c r="H67" s="44" t="s">
        <v>434</v>
      </c>
      <c r="I67" s="44" t="s">
        <v>433</v>
      </c>
    </row>
    <row r="68" spans="2:9" ht="15" x14ac:dyDescent="0.25">
      <c r="B68" s="57" t="s">
        <v>211</v>
      </c>
      <c r="C68" s="42" t="s">
        <v>432</v>
      </c>
      <c r="D68" s="42" t="s">
        <v>431</v>
      </c>
      <c r="E68" s="41" t="s">
        <v>4</v>
      </c>
      <c r="F68" s="41" t="s">
        <v>31</v>
      </c>
      <c r="G68" s="40">
        <v>4.2200000000000001E-2</v>
      </c>
      <c r="H68" s="40">
        <v>0.1066</v>
      </c>
      <c r="I68" s="40">
        <v>0.23130000000000001</v>
      </c>
    </row>
    <row r="69" spans="2:9" ht="15" x14ac:dyDescent="0.25">
      <c r="B69" s="57" t="s">
        <v>213</v>
      </c>
      <c r="C69" s="42" t="s">
        <v>430</v>
      </c>
      <c r="D69" s="42" t="s">
        <v>429</v>
      </c>
      <c r="E69" s="41" t="s">
        <v>4</v>
      </c>
      <c r="F69" s="41" t="s">
        <v>31</v>
      </c>
      <c r="G69" s="40">
        <v>0.13950000000000001</v>
      </c>
      <c r="H69" s="40">
        <v>0.19739999999999999</v>
      </c>
      <c r="I69" s="40">
        <v>0.28010000000000002</v>
      </c>
    </row>
    <row r="70" spans="2:9" ht="15" x14ac:dyDescent="0.25">
      <c r="B70" s="57" t="s">
        <v>215</v>
      </c>
      <c r="C70" s="42" t="s">
        <v>428</v>
      </c>
      <c r="D70" s="42" t="s">
        <v>427</v>
      </c>
      <c r="E70" s="41" t="s">
        <v>6</v>
      </c>
      <c r="F70" s="43" t="s">
        <v>31</v>
      </c>
      <c r="G70" s="40">
        <v>2.98E-2</v>
      </c>
      <c r="H70" s="40">
        <v>0.1583</v>
      </c>
      <c r="I70" s="40">
        <v>0.21340000000000001</v>
      </c>
    </row>
    <row r="71" spans="2:9" ht="15" x14ac:dyDescent="0.25">
      <c r="B71" s="57" t="s">
        <v>226</v>
      </c>
      <c r="C71" s="42" t="s">
        <v>426</v>
      </c>
      <c r="D71" s="42" t="s">
        <v>425</v>
      </c>
      <c r="E71" s="41" t="s">
        <v>4</v>
      </c>
      <c r="F71" s="43" t="s">
        <v>31</v>
      </c>
      <c r="G71" s="40">
        <v>7.3000000000000001E-3</v>
      </c>
      <c r="H71" s="40">
        <v>8.7499999999999994E-2</v>
      </c>
      <c r="I71" s="40">
        <v>0.21310000000000001</v>
      </c>
    </row>
    <row r="72" spans="2:9" ht="15" x14ac:dyDescent="0.25">
      <c r="B72" s="57" t="s">
        <v>260</v>
      </c>
      <c r="C72" s="42" t="s">
        <v>424</v>
      </c>
      <c r="D72" s="42" t="s">
        <v>423</v>
      </c>
      <c r="E72" s="41" t="s">
        <v>7</v>
      </c>
      <c r="F72" s="41" t="s">
        <v>76</v>
      </c>
      <c r="G72" s="40">
        <v>1.61E-2</v>
      </c>
      <c r="H72" s="40">
        <v>0.1099</v>
      </c>
      <c r="I72" s="40">
        <v>0.22770000000000001</v>
      </c>
    </row>
    <row r="73" spans="2:9" ht="26.25" x14ac:dyDescent="0.25">
      <c r="B73" s="57" t="s">
        <v>266</v>
      </c>
      <c r="C73" s="42" t="s">
        <v>267</v>
      </c>
      <c r="D73" s="42" t="s">
        <v>422</v>
      </c>
      <c r="E73" s="41" t="s">
        <v>7</v>
      </c>
      <c r="F73" s="41" t="s">
        <v>414</v>
      </c>
      <c r="G73" s="40">
        <v>5.4999999999999997E-3</v>
      </c>
      <c r="H73" s="40">
        <v>0.30199999999999999</v>
      </c>
      <c r="I73" s="40">
        <v>0.3569</v>
      </c>
    </row>
    <row r="74" spans="2:9" x14ac:dyDescent="0.2">
      <c r="B74" s="57" t="s">
        <v>112</v>
      </c>
      <c r="C74" s="42" t="s">
        <v>421</v>
      </c>
      <c r="D74" s="42" t="s">
        <v>110</v>
      </c>
      <c r="E74" s="43" t="s">
        <v>5</v>
      </c>
      <c r="F74" s="43" t="s">
        <v>31</v>
      </c>
      <c r="G74" s="40">
        <v>4.6100000000000002E-2</v>
      </c>
      <c r="H74" s="40">
        <v>0.14849999999999999</v>
      </c>
      <c r="I74" s="40">
        <v>0.21079999999999999</v>
      </c>
    </row>
    <row r="75" spans="2:9" ht="15" x14ac:dyDescent="0.25">
      <c r="B75" s="57" t="s">
        <v>276</v>
      </c>
      <c r="C75" s="42" t="s">
        <v>420</v>
      </c>
      <c r="D75" s="42" t="s">
        <v>419</v>
      </c>
      <c r="E75" s="41" t="s">
        <v>7</v>
      </c>
      <c r="F75" s="41" t="s">
        <v>31</v>
      </c>
      <c r="G75" s="40">
        <v>9.4799999999999995E-2</v>
      </c>
      <c r="H75" s="40">
        <v>0.18410000000000001</v>
      </c>
      <c r="I75" s="40">
        <v>0.34899999999999998</v>
      </c>
    </row>
    <row r="76" spans="2:9" ht="26.25" x14ac:dyDescent="0.25">
      <c r="B76" s="57" t="s">
        <v>418</v>
      </c>
      <c r="C76" s="42" t="s">
        <v>417</v>
      </c>
      <c r="D76" s="42" t="s">
        <v>416</v>
      </c>
      <c r="E76" s="41" t="s">
        <v>7</v>
      </c>
      <c r="F76" s="41" t="s">
        <v>31</v>
      </c>
      <c r="G76" s="40">
        <v>8.6800000000000002E-2</v>
      </c>
      <c r="H76" s="40">
        <v>0.2485</v>
      </c>
      <c r="I76" s="40">
        <v>0.29709999999999998</v>
      </c>
    </row>
    <row r="77" spans="2:9" ht="53.45" customHeight="1" x14ac:dyDescent="0.25">
      <c r="B77" s="60" t="s">
        <v>359</v>
      </c>
      <c r="C77" s="39" t="s">
        <v>360</v>
      </c>
      <c r="D77" s="39" t="s">
        <v>415</v>
      </c>
      <c r="E77" s="38" t="s">
        <v>7</v>
      </c>
      <c r="F77" s="38" t="s">
        <v>414</v>
      </c>
      <c r="G77" s="37">
        <v>3.5999999999999999E-3</v>
      </c>
      <c r="H77" s="37">
        <v>0.18459999999999999</v>
      </c>
      <c r="I77" s="37">
        <v>0.26889999999999997</v>
      </c>
    </row>
    <row r="78" spans="2:9" x14ac:dyDescent="0.2">
      <c r="B78" s="57" t="s">
        <v>413</v>
      </c>
    </row>
    <row r="79" spans="2:9" x14ac:dyDescent="0.2">
      <c r="B79" s="57" t="s">
        <v>412</v>
      </c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0BC888-1209-4262-861A-00C8DCF3399F}">
  <dimension ref="A1:P42"/>
  <sheetViews>
    <sheetView zoomScale="80" zoomScaleNormal="80" workbookViewId="0">
      <pane xSplit="2" ySplit="5" topLeftCell="C6" activePane="bottomRight" state="frozen"/>
      <selection pane="topRight" activeCell="C1" sqref="C1"/>
      <selection pane="bottomLeft" activeCell="A6" sqref="A6"/>
      <selection pane="bottomRight" activeCell="C6" sqref="C6"/>
    </sheetView>
    <sheetView zoomScale="80" zoomScaleNormal="80" workbookViewId="1">
      <pane xSplit="2" ySplit="5" topLeftCell="I6" activePane="bottomRight" state="frozen"/>
      <selection pane="topRight" activeCell="C1" sqref="C1"/>
      <selection pane="bottomLeft" activeCell="A6" sqref="A6"/>
      <selection pane="bottomRight" activeCell="L17" sqref="L17"/>
    </sheetView>
  </sheetViews>
  <sheetFormatPr defaultColWidth="8.85546875" defaultRowHeight="12.75" x14ac:dyDescent="0.2"/>
  <cols>
    <col min="1" max="1" width="25.7109375" style="25" customWidth="1"/>
    <col min="2" max="15" width="25.7109375" style="1" customWidth="1"/>
    <col min="16" max="16" width="9.85546875" style="1" bestFit="1" customWidth="1"/>
    <col min="17" max="16384" width="8.85546875" style="1"/>
  </cols>
  <sheetData>
    <row r="1" spans="1:15" s="13" customFormat="1" x14ac:dyDescent="0.25">
      <c r="A1" s="19"/>
    </row>
    <row r="3" spans="1:15" ht="15" x14ac:dyDescent="0.25">
      <c r="A3" s="20" t="s">
        <v>192</v>
      </c>
      <c r="B3" s="12"/>
    </row>
    <row r="5" spans="1:15" x14ac:dyDescent="0.2">
      <c r="A5" s="21" t="s">
        <v>191</v>
      </c>
      <c r="B5" s="11" t="s">
        <v>190</v>
      </c>
      <c r="C5" s="11" t="s">
        <v>189</v>
      </c>
      <c r="D5" s="11" t="s">
        <v>188</v>
      </c>
      <c r="E5" s="11" t="s">
        <v>187</v>
      </c>
      <c r="F5" s="11" t="s">
        <v>186</v>
      </c>
      <c r="G5" s="11" t="s">
        <v>185</v>
      </c>
      <c r="H5" s="11" t="s">
        <v>8</v>
      </c>
      <c r="I5" s="11" t="s">
        <v>184</v>
      </c>
      <c r="J5" s="11" t="s">
        <v>183</v>
      </c>
      <c r="K5" s="11" t="s">
        <v>182</v>
      </c>
      <c r="L5" s="11" t="s">
        <v>181</v>
      </c>
      <c r="M5" s="11" t="s">
        <v>180</v>
      </c>
      <c r="N5" s="11" t="s">
        <v>179</v>
      </c>
      <c r="O5" s="11" t="s">
        <v>178</v>
      </c>
    </row>
    <row r="6" spans="1:15" ht="25.5" x14ac:dyDescent="0.2">
      <c r="A6" s="22" t="s">
        <v>177</v>
      </c>
      <c r="B6" s="9" t="s">
        <v>176</v>
      </c>
      <c r="C6" s="9" t="s">
        <v>175</v>
      </c>
      <c r="D6" s="9" t="s">
        <v>174</v>
      </c>
      <c r="E6" s="8" t="s">
        <v>18</v>
      </c>
      <c r="F6" s="8" t="s">
        <v>118</v>
      </c>
      <c r="G6" s="8" t="s">
        <v>31</v>
      </c>
      <c r="H6" s="8" t="s">
        <v>6</v>
      </c>
      <c r="I6" s="7" t="s">
        <v>15</v>
      </c>
      <c r="J6" s="7" t="s">
        <v>15</v>
      </c>
      <c r="K6" s="7" t="s">
        <v>15</v>
      </c>
      <c r="L6" s="7">
        <v>2.2000000000000002</v>
      </c>
      <c r="M6" s="7">
        <v>26.9</v>
      </c>
      <c r="N6" s="7">
        <v>24.7</v>
      </c>
      <c r="O6" s="7">
        <v>53.8</v>
      </c>
    </row>
    <row r="7" spans="1:15" ht="25.5" x14ac:dyDescent="0.2">
      <c r="A7" s="22" t="s">
        <v>173</v>
      </c>
      <c r="B7" s="9" t="s">
        <v>172</v>
      </c>
      <c r="C7" s="9" t="s">
        <v>171</v>
      </c>
      <c r="D7" s="9" t="s">
        <v>170</v>
      </c>
      <c r="E7" s="8" t="s">
        <v>18</v>
      </c>
      <c r="F7" s="8" t="s">
        <v>32</v>
      </c>
      <c r="G7" s="8" t="s">
        <v>24</v>
      </c>
      <c r="H7" s="8" t="s">
        <v>0</v>
      </c>
      <c r="I7" s="7">
        <v>9.6999999999999993</v>
      </c>
      <c r="J7" s="7">
        <v>41.3</v>
      </c>
      <c r="K7" s="7">
        <v>91.5</v>
      </c>
      <c r="L7" s="7" t="s">
        <v>15</v>
      </c>
      <c r="M7" s="7" t="s">
        <v>15</v>
      </c>
      <c r="N7" s="7" t="s">
        <v>15</v>
      </c>
      <c r="O7" s="7">
        <v>142.5</v>
      </c>
    </row>
    <row r="8" spans="1:15" ht="25.5" x14ac:dyDescent="0.2">
      <c r="A8" s="22" t="s">
        <v>169</v>
      </c>
      <c r="B8" s="9" t="s">
        <v>168</v>
      </c>
      <c r="C8" s="9" t="s">
        <v>167</v>
      </c>
      <c r="D8" s="9" t="s">
        <v>166</v>
      </c>
      <c r="E8" s="8" t="s">
        <v>18</v>
      </c>
      <c r="F8" s="8" t="s">
        <v>165</v>
      </c>
      <c r="G8" s="8" t="s">
        <v>31</v>
      </c>
      <c r="H8" s="8" t="s">
        <v>7</v>
      </c>
      <c r="I8" s="7">
        <v>2</v>
      </c>
      <c r="J8" s="7" t="s">
        <v>15</v>
      </c>
      <c r="K8" s="7" t="s">
        <v>15</v>
      </c>
      <c r="L8" s="7" t="s">
        <v>15</v>
      </c>
      <c r="M8" s="7" t="s">
        <v>15</v>
      </c>
      <c r="N8" s="7" t="s">
        <v>15</v>
      </c>
      <c r="O8" s="7">
        <v>2</v>
      </c>
    </row>
    <row r="9" spans="1:15" ht="25.5" x14ac:dyDescent="0.2">
      <c r="A9" s="22" t="s">
        <v>164</v>
      </c>
      <c r="B9" s="9" t="s">
        <v>163</v>
      </c>
      <c r="C9" s="9" t="s">
        <v>162</v>
      </c>
      <c r="D9" s="9" t="s">
        <v>161</v>
      </c>
      <c r="E9" s="8" t="s">
        <v>18</v>
      </c>
      <c r="F9" s="8" t="s">
        <v>160</v>
      </c>
      <c r="G9" s="8" t="s">
        <v>31</v>
      </c>
      <c r="H9" s="8" t="s">
        <v>5</v>
      </c>
      <c r="I9" s="7">
        <v>10</v>
      </c>
      <c r="J9" s="7" t="s">
        <v>15</v>
      </c>
      <c r="K9" s="7" t="s">
        <v>15</v>
      </c>
      <c r="L9" s="7" t="s">
        <v>15</v>
      </c>
      <c r="M9" s="7" t="s">
        <v>15</v>
      </c>
      <c r="N9" s="7" t="s">
        <v>15</v>
      </c>
      <c r="O9" s="7">
        <v>10</v>
      </c>
    </row>
    <row r="10" spans="1:15" x14ac:dyDescent="0.2">
      <c r="A10" s="22" t="s">
        <v>159</v>
      </c>
      <c r="B10" s="9" t="s">
        <v>158</v>
      </c>
      <c r="C10" s="9" t="s">
        <v>157</v>
      </c>
      <c r="D10" s="9" t="s">
        <v>156</v>
      </c>
      <c r="E10" s="8" t="s">
        <v>18</v>
      </c>
      <c r="F10" s="8" t="s">
        <v>155</v>
      </c>
      <c r="G10" s="8" t="s">
        <v>16</v>
      </c>
      <c r="H10" s="8" t="s">
        <v>4</v>
      </c>
      <c r="I10" s="7" t="s">
        <v>15</v>
      </c>
      <c r="J10" s="7" t="s">
        <v>15</v>
      </c>
      <c r="K10" s="7" t="s">
        <v>15</v>
      </c>
      <c r="L10" s="7" t="s">
        <v>15</v>
      </c>
      <c r="M10" s="7">
        <v>2.8</v>
      </c>
      <c r="N10" s="7">
        <v>34.9</v>
      </c>
      <c r="O10" s="7">
        <v>69</v>
      </c>
    </row>
    <row r="11" spans="1:15" ht="25.5" x14ac:dyDescent="0.2">
      <c r="A11" s="22" t="s">
        <v>154</v>
      </c>
      <c r="B11" s="9" t="s">
        <v>153</v>
      </c>
      <c r="C11" s="9" t="s">
        <v>152</v>
      </c>
      <c r="D11" s="9" t="s">
        <v>151</v>
      </c>
      <c r="E11" s="8" t="s">
        <v>18</v>
      </c>
      <c r="F11" s="8" t="s">
        <v>150</v>
      </c>
      <c r="G11" s="8" t="s">
        <v>31</v>
      </c>
      <c r="H11" s="8" t="s">
        <v>6</v>
      </c>
      <c r="I11" s="7">
        <v>23.7</v>
      </c>
      <c r="J11" s="7">
        <v>20.9</v>
      </c>
      <c r="K11" s="7" t="s">
        <v>15</v>
      </c>
      <c r="L11" s="7" t="s">
        <v>15</v>
      </c>
      <c r="M11" s="7" t="s">
        <v>15</v>
      </c>
      <c r="N11" s="7" t="s">
        <v>15</v>
      </c>
      <c r="O11" s="7">
        <v>44.6</v>
      </c>
    </row>
    <row r="12" spans="1:15" ht="25.5" x14ac:dyDescent="0.2">
      <c r="A12" s="22" t="s">
        <v>149</v>
      </c>
      <c r="B12" s="9" t="s">
        <v>148</v>
      </c>
      <c r="C12" s="9" t="s">
        <v>147</v>
      </c>
      <c r="D12" s="9" t="s">
        <v>146</v>
      </c>
      <c r="E12" s="8" t="s">
        <v>18</v>
      </c>
      <c r="F12" s="8" t="s">
        <v>66</v>
      </c>
      <c r="G12" s="8" t="s">
        <v>16</v>
      </c>
      <c r="H12" s="8" t="s">
        <v>5</v>
      </c>
      <c r="I12" s="7">
        <v>2</v>
      </c>
      <c r="J12" s="7">
        <v>35.799999999999997</v>
      </c>
      <c r="K12" s="7">
        <v>23.3</v>
      </c>
      <c r="L12" s="7" t="s">
        <v>15</v>
      </c>
      <c r="M12" s="7" t="s">
        <v>15</v>
      </c>
      <c r="N12" s="7" t="s">
        <v>15</v>
      </c>
      <c r="O12" s="7">
        <v>61.1</v>
      </c>
    </row>
    <row r="13" spans="1:15" ht="25.5" x14ac:dyDescent="0.2">
      <c r="A13" s="22" t="s">
        <v>145</v>
      </c>
      <c r="B13" s="9" t="s">
        <v>144</v>
      </c>
      <c r="C13" s="9" t="s">
        <v>143</v>
      </c>
      <c r="D13" s="9" t="s">
        <v>142</v>
      </c>
      <c r="E13" s="8" t="s">
        <v>18</v>
      </c>
      <c r="F13" s="8" t="s">
        <v>141</v>
      </c>
      <c r="G13" s="8" t="s">
        <v>24</v>
      </c>
      <c r="H13" s="8" t="s">
        <v>3</v>
      </c>
      <c r="I13" s="7">
        <v>74.8</v>
      </c>
      <c r="J13" s="7" t="s">
        <v>15</v>
      </c>
      <c r="K13" s="7" t="s">
        <v>15</v>
      </c>
      <c r="L13" s="7" t="s">
        <v>15</v>
      </c>
      <c r="M13" s="7" t="s">
        <v>15</v>
      </c>
      <c r="N13" s="7" t="s">
        <v>15</v>
      </c>
      <c r="O13" s="7">
        <v>74.8</v>
      </c>
    </row>
    <row r="14" spans="1:15" ht="25.5" x14ac:dyDescent="0.2">
      <c r="A14" s="22" t="s">
        <v>140</v>
      </c>
      <c r="B14" s="9" t="s">
        <v>139</v>
      </c>
      <c r="C14" s="9" t="s">
        <v>138</v>
      </c>
      <c r="D14" s="9" t="s">
        <v>137</v>
      </c>
      <c r="E14" s="8" t="s">
        <v>18</v>
      </c>
      <c r="F14" s="8" t="s">
        <v>17</v>
      </c>
      <c r="G14" s="8" t="s">
        <v>31</v>
      </c>
      <c r="H14" s="8" t="s">
        <v>3</v>
      </c>
      <c r="I14" s="7" t="s">
        <v>15</v>
      </c>
      <c r="J14" s="7" t="s">
        <v>15</v>
      </c>
      <c r="K14" s="7" t="s">
        <v>15</v>
      </c>
      <c r="L14" s="7">
        <v>2.6</v>
      </c>
      <c r="M14" s="7">
        <v>33.1</v>
      </c>
      <c r="N14" s="7">
        <v>30.4</v>
      </c>
      <c r="O14" s="7">
        <v>66.2</v>
      </c>
    </row>
    <row r="15" spans="1:15" ht="25.5" x14ac:dyDescent="0.2">
      <c r="A15" s="22" t="s">
        <v>136</v>
      </c>
      <c r="B15" s="9" t="s">
        <v>135</v>
      </c>
      <c r="C15" s="9" t="s">
        <v>134</v>
      </c>
      <c r="D15" s="9" t="s">
        <v>133</v>
      </c>
      <c r="E15" s="8" t="s">
        <v>18</v>
      </c>
      <c r="F15" s="8" t="s">
        <v>132</v>
      </c>
      <c r="G15" s="8" t="s">
        <v>31</v>
      </c>
      <c r="H15" s="8" t="s">
        <v>2</v>
      </c>
      <c r="I15" s="7">
        <v>12</v>
      </c>
      <c r="J15" s="7">
        <v>20</v>
      </c>
      <c r="K15" s="7" t="s">
        <v>15</v>
      </c>
      <c r="L15" s="7" t="s">
        <v>15</v>
      </c>
      <c r="M15" s="7" t="s">
        <v>15</v>
      </c>
      <c r="N15" s="7" t="s">
        <v>15</v>
      </c>
      <c r="O15" s="7">
        <v>32</v>
      </c>
    </row>
    <row r="16" spans="1:15" ht="25.5" x14ac:dyDescent="0.2">
      <c r="A16" s="22" t="s">
        <v>131</v>
      </c>
      <c r="B16" s="9" t="s">
        <v>130</v>
      </c>
      <c r="C16" s="9" t="s">
        <v>129</v>
      </c>
      <c r="D16" s="9" t="s">
        <v>128</v>
      </c>
      <c r="E16" s="8" t="s">
        <v>18</v>
      </c>
      <c r="F16" s="8" t="s">
        <v>66</v>
      </c>
      <c r="G16" s="8" t="s">
        <v>76</v>
      </c>
      <c r="H16" s="8" t="s">
        <v>5</v>
      </c>
      <c r="I16" s="7">
        <v>38.299999999999997</v>
      </c>
      <c r="J16" s="7">
        <v>41.1</v>
      </c>
      <c r="K16" s="7" t="s">
        <v>15</v>
      </c>
      <c r="L16" s="7" t="s">
        <v>15</v>
      </c>
      <c r="M16" s="7" t="s">
        <v>15</v>
      </c>
      <c r="N16" s="7" t="s">
        <v>15</v>
      </c>
      <c r="O16" s="7">
        <v>79.400000000000006</v>
      </c>
    </row>
    <row r="17" spans="1:15" ht="25.5" x14ac:dyDescent="0.2">
      <c r="A17" s="22" t="s">
        <v>127</v>
      </c>
      <c r="B17" s="9" t="s">
        <v>126</v>
      </c>
      <c r="C17" s="9" t="s">
        <v>125</v>
      </c>
      <c r="D17" s="9" t="s">
        <v>124</v>
      </c>
      <c r="E17" s="8" t="s">
        <v>18</v>
      </c>
      <c r="F17" s="8" t="s">
        <v>123</v>
      </c>
      <c r="G17" s="8" t="s">
        <v>31</v>
      </c>
      <c r="H17" s="8" t="s">
        <v>7</v>
      </c>
      <c r="I17" s="7" t="s">
        <v>15</v>
      </c>
      <c r="J17" s="7" t="s">
        <v>15</v>
      </c>
      <c r="K17" s="7" t="s">
        <v>15</v>
      </c>
      <c r="L17" s="7">
        <v>1.9</v>
      </c>
      <c r="M17" s="7">
        <v>24.3</v>
      </c>
      <c r="N17" s="7">
        <v>22.4</v>
      </c>
      <c r="O17" s="7">
        <v>48.6</v>
      </c>
    </row>
    <row r="18" spans="1:15" ht="25.5" x14ac:dyDescent="0.2">
      <c r="A18" s="22" t="s">
        <v>122</v>
      </c>
      <c r="B18" s="9" t="s">
        <v>121</v>
      </c>
      <c r="C18" s="9" t="s">
        <v>120</v>
      </c>
      <c r="D18" s="9" t="s">
        <v>119</v>
      </c>
      <c r="E18" s="8" t="s">
        <v>18</v>
      </c>
      <c r="F18" s="8" t="s">
        <v>118</v>
      </c>
      <c r="G18" s="8" t="s">
        <v>31</v>
      </c>
      <c r="H18" s="8" t="s">
        <v>6</v>
      </c>
      <c r="I18" s="7">
        <v>24.1</v>
      </c>
      <c r="J18" s="7">
        <v>21.1</v>
      </c>
      <c r="K18" s="7" t="s">
        <v>15</v>
      </c>
      <c r="L18" s="7" t="s">
        <v>15</v>
      </c>
      <c r="M18" s="7" t="s">
        <v>15</v>
      </c>
      <c r="N18" s="7" t="s">
        <v>15</v>
      </c>
      <c r="O18" s="7">
        <v>45.2</v>
      </c>
    </row>
    <row r="19" spans="1:15" ht="25.5" x14ac:dyDescent="0.2">
      <c r="A19" s="22" t="s">
        <v>117</v>
      </c>
      <c r="B19" s="9" t="s">
        <v>116</v>
      </c>
      <c r="C19" s="9" t="s">
        <v>115</v>
      </c>
      <c r="D19" s="9" t="s">
        <v>114</v>
      </c>
      <c r="E19" s="8" t="s">
        <v>18</v>
      </c>
      <c r="F19" s="8" t="s">
        <v>113</v>
      </c>
      <c r="G19" s="8" t="s">
        <v>31</v>
      </c>
      <c r="H19" s="8" t="s">
        <v>1</v>
      </c>
      <c r="I19" s="7">
        <v>6.5</v>
      </c>
      <c r="J19" s="7" t="s">
        <v>15</v>
      </c>
      <c r="K19" s="7" t="s">
        <v>15</v>
      </c>
      <c r="L19" s="7" t="s">
        <v>15</v>
      </c>
      <c r="M19" s="7" t="s">
        <v>15</v>
      </c>
      <c r="N19" s="7" t="s">
        <v>15</v>
      </c>
      <c r="O19" s="7">
        <v>6.5</v>
      </c>
    </row>
    <row r="20" spans="1:15" ht="25.5" x14ac:dyDescent="0.2">
      <c r="A20" s="22" t="s">
        <v>112</v>
      </c>
      <c r="B20" s="9" t="s">
        <v>111</v>
      </c>
      <c r="C20" s="9" t="s">
        <v>110</v>
      </c>
      <c r="D20" s="9" t="s">
        <v>109</v>
      </c>
      <c r="E20" s="8" t="s">
        <v>18</v>
      </c>
      <c r="F20" s="8" t="s">
        <v>66</v>
      </c>
      <c r="G20" s="8" t="s">
        <v>31</v>
      </c>
      <c r="H20" s="8" t="s">
        <v>5</v>
      </c>
      <c r="I20" s="7" t="s">
        <v>15</v>
      </c>
      <c r="J20" s="7" t="s">
        <v>15</v>
      </c>
      <c r="K20" s="7" t="s">
        <v>15</v>
      </c>
      <c r="L20" s="7" t="s">
        <v>15</v>
      </c>
      <c r="M20" s="7" t="s">
        <v>15</v>
      </c>
      <c r="N20" s="7">
        <v>3.2</v>
      </c>
      <c r="O20" s="7" t="s">
        <v>108</v>
      </c>
    </row>
    <row r="21" spans="1:15" ht="38.25" x14ac:dyDescent="0.2">
      <c r="A21" s="22" t="s">
        <v>107</v>
      </c>
      <c r="B21" s="9" t="s">
        <v>106</v>
      </c>
      <c r="C21" s="9" t="s">
        <v>105</v>
      </c>
      <c r="D21" s="9" t="s">
        <v>104</v>
      </c>
      <c r="E21" s="8" t="s">
        <v>103</v>
      </c>
      <c r="F21" s="8" t="s">
        <v>102</v>
      </c>
      <c r="G21" s="8" t="s">
        <v>76</v>
      </c>
      <c r="H21" s="8" t="s">
        <v>5</v>
      </c>
      <c r="I21" s="7">
        <v>49.5</v>
      </c>
      <c r="J21" s="7" t="s">
        <v>15</v>
      </c>
      <c r="K21" s="7" t="s">
        <v>15</v>
      </c>
      <c r="L21" s="7" t="s">
        <v>15</v>
      </c>
      <c r="M21" s="7" t="s">
        <v>15</v>
      </c>
      <c r="N21" s="7" t="s">
        <v>15</v>
      </c>
      <c r="O21" s="7">
        <v>49.5</v>
      </c>
    </row>
    <row r="22" spans="1:15" x14ac:dyDescent="0.2">
      <c r="A22" s="22" t="s">
        <v>101</v>
      </c>
      <c r="B22" s="9" t="s">
        <v>100</v>
      </c>
      <c r="C22" s="9" t="s">
        <v>99</v>
      </c>
      <c r="D22" s="9" t="s">
        <v>98</v>
      </c>
      <c r="E22" s="8" t="s">
        <v>18</v>
      </c>
      <c r="F22" s="8" t="s">
        <v>97</v>
      </c>
      <c r="G22" s="8" t="s">
        <v>31</v>
      </c>
      <c r="H22" s="8" t="s">
        <v>2</v>
      </c>
      <c r="I22" s="7" t="s">
        <v>15</v>
      </c>
      <c r="J22" s="7">
        <v>5</v>
      </c>
      <c r="K22" s="7">
        <v>10</v>
      </c>
      <c r="L22" s="7">
        <v>10</v>
      </c>
      <c r="M22" s="7" t="s">
        <v>15</v>
      </c>
      <c r="N22" s="7" t="s">
        <v>15</v>
      </c>
      <c r="O22" s="7">
        <v>25</v>
      </c>
    </row>
    <row r="23" spans="1:15" ht="25.5" x14ac:dyDescent="0.2">
      <c r="A23" s="22" t="s">
        <v>96</v>
      </c>
      <c r="B23" s="9" t="s">
        <v>95</v>
      </c>
      <c r="C23" s="9" t="s">
        <v>94</v>
      </c>
      <c r="D23" s="9" t="s">
        <v>93</v>
      </c>
      <c r="E23" s="8" t="s">
        <v>18</v>
      </c>
      <c r="F23" s="8" t="s">
        <v>92</v>
      </c>
      <c r="G23" s="8" t="s">
        <v>31</v>
      </c>
      <c r="H23" s="8" t="s">
        <v>6</v>
      </c>
      <c r="I23" s="7">
        <v>4</v>
      </c>
      <c r="J23" s="7" t="s">
        <v>15</v>
      </c>
      <c r="K23" s="7" t="s">
        <v>15</v>
      </c>
      <c r="L23" s="7" t="s">
        <v>15</v>
      </c>
      <c r="M23" s="7" t="s">
        <v>15</v>
      </c>
      <c r="N23" s="7" t="s">
        <v>15</v>
      </c>
      <c r="O23" s="7">
        <v>4</v>
      </c>
    </row>
    <row r="24" spans="1:15" ht="25.5" x14ac:dyDescent="0.2">
      <c r="A24" s="22" t="s">
        <v>91</v>
      </c>
      <c r="B24" s="9" t="s">
        <v>90</v>
      </c>
      <c r="C24" s="9" t="s">
        <v>89</v>
      </c>
      <c r="D24" s="9" t="s">
        <v>88</v>
      </c>
      <c r="E24" s="8" t="s">
        <v>18</v>
      </c>
      <c r="F24" s="8" t="s">
        <v>87</v>
      </c>
      <c r="G24" s="8" t="s">
        <v>31</v>
      </c>
      <c r="H24" s="8" t="s">
        <v>7</v>
      </c>
      <c r="I24" s="7" t="s">
        <v>15</v>
      </c>
      <c r="J24" s="7" t="s">
        <v>15</v>
      </c>
      <c r="K24" s="7" t="s">
        <v>15</v>
      </c>
      <c r="L24" s="7" t="s">
        <v>15</v>
      </c>
      <c r="M24" s="7" t="s">
        <v>15</v>
      </c>
      <c r="N24" s="7">
        <v>1.1000000000000001</v>
      </c>
      <c r="O24" s="7" t="s">
        <v>86</v>
      </c>
    </row>
    <row r="25" spans="1:15" ht="25.5" x14ac:dyDescent="0.2">
      <c r="A25" s="22" t="s">
        <v>85</v>
      </c>
      <c r="B25" s="9" t="s">
        <v>84</v>
      </c>
      <c r="C25" s="9" t="s">
        <v>83</v>
      </c>
      <c r="D25" s="9" t="s">
        <v>82</v>
      </c>
      <c r="E25" s="8" t="s">
        <v>18</v>
      </c>
      <c r="F25" s="8" t="s">
        <v>66</v>
      </c>
      <c r="G25" s="8" t="s">
        <v>31</v>
      </c>
      <c r="H25" s="8" t="s">
        <v>5</v>
      </c>
      <c r="I25" s="7">
        <v>18</v>
      </c>
      <c r="J25" s="7" t="s">
        <v>15</v>
      </c>
      <c r="K25" s="7" t="s">
        <v>15</v>
      </c>
      <c r="L25" s="7" t="s">
        <v>15</v>
      </c>
      <c r="M25" s="7" t="s">
        <v>15</v>
      </c>
      <c r="N25" s="7" t="s">
        <v>15</v>
      </c>
      <c r="O25" s="7">
        <v>18</v>
      </c>
    </row>
    <row r="26" spans="1:15" ht="25.5" x14ac:dyDescent="0.2">
      <c r="A26" s="22" t="s">
        <v>81</v>
      </c>
      <c r="B26" s="9" t="s">
        <v>80</v>
      </c>
      <c r="C26" s="9" t="s">
        <v>79</v>
      </c>
      <c r="D26" s="9" t="s">
        <v>78</v>
      </c>
      <c r="E26" s="8" t="s">
        <v>18</v>
      </c>
      <c r="F26" s="8" t="s">
        <v>77</v>
      </c>
      <c r="G26" s="8" t="s">
        <v>76</v>
      </c>
      <c r="H26" s="8" t="s">
        <v>0</v>
      </c>
      <c r="I26" s="7" t="s">
        <v>15</v>
      </c>
      <c r="J26" s="7" t="s">
        <v>15</v>
      </c>
      <c r="K26" s="7" t="s">
        <v>15</v>
      </c>
      <c r="L26" s="7" t="s">
        <v>15</v>
      </c>
      <c r="M26" s="7" t="s">
        <v>15</v>
      </c>
      <c r="N26" s="7">
        <v>2.5</v>
      </c>
      <c r="O26" s="7" t="s">
        <v>75</v>
      </c>
    </row>
    <row r="27" spans="1:15" ht="25.5" x14ac:dyDescent="0.2">
      <c r="A27" s="22" t="s">
        <v>74</v>
      </c>
      <c r="B27" s="9" t="s">
        <v>73</v>
      </c>
      <c r="C27" s="9" t="s">
        <v>72</v>
      </c>
      <c r="D27" s="9" t="s">
        <v>71</v>
      </c>
      <c r="E27" s="8" t="s">
        <v>18</v>
      </c>
      <c r="F27" s="8" t="s">
        <v>17</v>
      </c>
      <c r="G27" s="8" t="s">
        <v>16</v>
      </c>
      <c r="H27" s="8" t="s">
        <v>3</v>
      </c>
      <c r="I27" s="7" t="s">
        <v>15</v>
      </c>
      <c r="J27" s="7" t="s">
        <v>15</v>
      </c>
      <c r="K27" s="7">
        <v>2.5</v>
      </c>
      <c r="L27" s="7">
        <v>31.3</v>
      </c>
      <c r="M27" s="7">
        <v>28.8</v>
      </c>
      <c r="N27" s="7" t="s">
        <v>15</v>
      </c>
      <c r="O27" s="7">
        <v>62.6</v>
      </c>
    </row>
    <row r="28" spans="1:15" ht="25.5" x14ac:dyDescent="0.2">
      <c r="A28" s="22" t="s">
        <v>70</v>
      </c>
      <c r="B28" s="9" t="s">
        <v>69</v>
      </c>
      <c r="C28" s="9" t="s">
        <v>68</v>
      </c>
      <c r="D28" s="9" t="s">
        <v>67</v>
      </c>
      <c r="E28" s="8" t="s">
        <v>18</v>
      </c>
      <c r="F28" s="8" t="s">
        <v>66</v>
      </c>
      <c r="G28" s="8" t="s">
        <v>31</v>
      </c>
      <c r="H28" s="8" t="s">
        <v>5</v>
      </c>
      <c r="I28" s="7" t="s">
        <v>15</v>
      </c>
      <c r="J28" s="7">
        <v>1.7</v>
      </c>
      <c r="K28" s="7">
        <v>21.8</v>
      </c>
      <c r="L28" s="7">
        <v>20</v>
      </c>
      <c r="M28" s="7" t="s">
        <v>15</v>
      </c>
      <c r="N28" s="7" t="s">
        <v>15</v>
      </c>
      <c r="O28" s="7">
        <v>43.5</v>
      </c>
    </row>
    <row r="29" spans="1:15" ht="25.5" x14ac:dyDescent="0.2">
      <c r="A29" s="22" t="s">
        <v>65</v>
      </c>
      <c r="B29" s="9" t="s">
        <v>64</v>
      </c>
      <c r="C29" s="9" t="s">
        <v>63</v>
      </c>
      <c r="D29" s="9" t="s">
        <v>62</v>
      </c>
      <c r="E29" s="8" t="s">
        <v>18</v>
      </c>
      <c r="F29" s="8" t="s">
        <v>43</v>
      </c>
      <c r="G29" s="8" t="s">
        <v>31</v>
      </c>
      <c r="H29" s="8" t="s">
        <v>6</v>
      </c>
      <c r="I29" s="7" t="s">
        <v>15</v>
      </c>
      <c r="J29" s="7">
        <v>1.7</v>
      </c>
      <c r="K29" s="7">
        <v>21.6</v>
      </c>
      <c r="L29" s="7">
        <v>21.6</v>
      </c>
      <c r="M29" s="7" t="s">
        <v>15</v>
      </c>
      <c r="N29" s="7" t="s">
        <v>15</v>
      </c>
      <c r="O29" s="7">
        <v>44.9</v>
      </c>
    </row>
    <row r="30" spans="1:15" x14ac:dyDescent="0.2">
      <c r="A30" s="22" t="s">
        <v>61</v>
      </c>
      <c r="B30" s="9" t="s">
        <v>60</v>
      </c>
      <c r="C30" s="9" t="s">
        <v>59</v>
      </c>
      <c r="D30" s="9" t="s">
        <v>58</v>
      </c>
      <c r="E30" s="8" t="s">
        <v>18</v>
      </c>
      <c r="F30" s="8" t="s">
        <v>57</v>
      </c>
      <c r="G30" s="8" t="s">
        <v>31</v>
      </c>
      <c r="H30" s="8" t="s">
        <v>2</v>
      </c>
      <c r="I30" s="7" t="s">
        <v>15</v>
      </c>
      <c r="J30" s="7" t="s">
        <v>15</v>
      </c>
      <c r="K30" s="7" t="s">
        <v>15</v>
      </c>
      <c r="L30" s="7" t="s">
        <v>15</v>
      </c>
      <c r="M30" s="7">
        <v>5</v>
      </c>
      <c r="N30" s="7">
        <v>20</v>
      </c>
      <c r="O30" s="7">
        <v>25</v>
      </c>
    </row>
    <row r="31" spans="1:15" ht="25.5" x14ac:dyDescent="0.2">
      <c r="A31" s="22" t="s">
        <v>56</v>
      </c>
      <c r="B31" s="9" t="s">
        <v>55</v>
      </c>
      <c r="C31" s="9" t="s">
        <v>54</v>
      </c>
      <c r="D31" s="9" t="s">
        <v>53</v>
      </c>
      <c r="E31" s="8" t="s">
        <v>18</v>
      </c>
      <c r="F31" s="8" t="s">
        <v>52</v>
      </c>
      <c r="G31" s="8" t="s">
        <v>16</v>
      </c>
      <c r="H31" s="8" t="s">
        <v>1</v>
      </c>
      <c r="I31" s="7" t="s">
        <v>15</v>
      </c>
      <c r="J31" s="7" t="s">
        <v>15</v>
      </c>
      <c r="K31" s="7" t="s">
        <v>15</v>
      </c>
      <c r="L31" s="7">
        <v>3</v>
      </c>
      <c r="M31" s="7">
        <v>37.1</v>
      </c>
      <c r="N31" s="7">
        <v>34.1</v>
      </c>
      <c r="O31" s="7">
        <v>74.2</v>
      </c>
    </row>
    <row r="32" spans="1:15" x14ac:dyDescent="0.2">
      <c r="A32" s="22" t="s">
        <v>51</v>
      </c>
      <c r="B32" s="9" t="s">
        <v>50</v>
      </c>
      <c r="C32" s="9" t="s">
        <v>51</v>
      </c>
      <c r="D32" s="9" t="s">
        <v>50</v>
      </c>
      <c r="E32" s="8" t="s">
        <v>18</v>
      </c>
      <c r="F32" s="8" t="s">
        <v>49</v>
      </c>
      <c r="G32" s="8" t="s">
        <v>48</v>
      </c>
      <c r="H32" s="8" t="s">
        <v>1</v>
      </c>
      <c r="I32" s="7">
        <v>10</v>
      </c>
      <c r="J32" s="7" t="s">
        <v>15</v>
      </c>
      <c r="K32" s="7" t="s">
        <v>15</v>
      </c>
      <c r="L32" s="7" t="s">
        <v>15</v>
      </c>
      <c r="M32" s="7" t="s">
        <v>15</v>
      </c>
      <c r="N32" s="7" t="s">
        <v>15</v>
      </c>
      <c r="O32" s="7">
        <v>10</v>
      </c>
    </row>
    <row r="33" spans="1:16" x14ac:dyDescent="0.2">
      <c r="A33" s="22" t="s">
        <v>47</v>
      </c>
      <c r="B33" s="9" t="s">
        <v>46</v>
      </c>
      <c r="C33" s="9" t="s">
        <v>45</v>
      </c>
      <c r="D33" s="9" t="s">
        <v>44</v>
      </c>
      <c r="E33" s="8" t="s">
        <v>18</v>
      </c>
      <c r="F33" s="8" t="s">
        <v>43</v>
      </c>
      <c r="G33" s="8" t="s">
        <v>31</v>
      </c>
      <c r="H33" s="8" t="s">
        <v>6</v>
      </c>
      <c r="I33" s="7" t="s">
        <v>15</v>
      </c>
      <c r="J33" s="7" t="s">
        <v>15</v>
      </c>
      <c r="K33" s="7" t="s">
        <v>15</v>
      </c>
      <c r="L33" s="7" t="s">
        <v>15</v>
      </c>
      <c r="M33" s="7" t="s">
        <v>15</v>
      </c>
      <c r="N33" s="7">
        <v>2.6</v>
      </c>
      <c r="O33" s="7" t="s">
        <v>42</v>
      </c>
      <c r="P33" s="10"/>
    </row>
    <row r="34" spans="1:16" x14ac:dyDescent="0.2">
      <c r="A34" s="22" t="s">
        <v>41</v>
      </c>
      <c r="B34" s="9" t="s">
        <v>40</v>
      </c>
      <c r="C34" s="9" t="s">
        <v>39</v>
      </c>
      <c r="D34" s="9" t="s">
        <v>38</v>
      </c>
      <c r="E34" s="8" t="s">
        <v>18</v>
      </c>
      <c r="F34" s="8" t="s">
        <v>17</v>
      </c>
      <c r="G34" s="8" t="s">
        <v>16</v>
      </c>
      <c r="H34" s="8" t="s">
        <v>3</v>
      </c>
      <c r="I34" s="7" t="s">
        <v>15</v>
      </c>
      <c r="J34" s="7" t="s">
        <v>15</v>
      </c>
      <c r="K34" s="7" t="s">
        <v>15</v>
      </c>
      <c r="L34" s="7" t="s">
        <v>15</v>
      </c>
      <c r="M34" s="7" t="s">
        <v>15</v>
      </c>
      <c r="N34" s="7">
        <v>2.6</v>
      </c>
      <c r="O34" s="7" t="s">
        <v>37</v>
      </c>
    </row>
    <row r="35" spans="1:16" x14ac:dyDescent="0.2">
      <c r="A35" s="22" t="s">
        <v>36</v>
      </c>
      <c r="B35" s="9" t="s">
        <v>35</v>
      </c>
      <c r="C35" s="9" t="s">
        <v>34</v>
      </c>
      <c r="D35" s="9" t="s">
        <v>33</v>
      </c>
      <c r="E35" s="8" t="s">
        <v>18</v>
      </c>
      <c r="F35" s="8" t="s">
        <v>32</v>
      </c>
      <c r="G35" s="8" t="s">
        <v>31</v>
      </c>
      <c r="H35" s="8" t="s">
        <v>0</v>
      </c>
      <c r="I35" s="7" t="s">
        <v>15</v>
      </c>
      <c r="J35" s="7" t="s">
        <v>15</v>
      </c>
      <c r="K35" s="7" t="s">
        <v>15</v>
      </c>
      <c r="L35" s="7" t="s">
        <v>15</v>
      </c>
      <c r="M35" s="7" t="s">
        <v>15</v>
      </c>
      <c r="N35" s="7">
        <v>3.2</v>
      </c>
      <c r="O35" s="7" t="s">
        <v>30</v>
      </c>
    </row>
    <row r="36" spans="1:16" ht="25.5" x14ac:dyDescent="0.2">
      <c r="A36" s="22" t="s">
        <v>29</v>
      </c>
      <c r="B36" s="9" t="s">
        <v>28</v>
      </c>
      <c r="C36" s="9" t="s">
        <v>27</v>
      </c>
      <c r="D36" s="9" t="s">
        <v>26</v>
      </c>
      <c r="E36" s="8" t="s">
        <v>18</v>
      </c>
      <c r="F36" s="8" t="s">
        <v>25</v>
      </c>
      <c r="G36" s="8" t="s">
        <v>24</v>
      </c>
      <c r="H36" s="8" t="s">
        <v>0</v>
      </c>
      <c r="I36" s="7" t="s">
        <v>15</v>
      </c>
      <c r="J36" s="7" t="s">
        <v>15</v>
      </c>
      <c r="K36" s="7" t="s">
        <v>15</v>
      </c>
      <c r="L36" s="7" t="s">
        <v>15</v>
      </c>
      <c r="M36" s="7" t="s">
        <v>15</v>
      </c>
      <c r="N36" s="7">
        <v>1.8</v>
      </c>
      <c r="O36" s="7" t="s">
        <v>23</v>
      </c>
    </row>
    <row r="37" spans="1:16" ht="25.5" x14ac:dyDescent="0.2">
      <c r="A37" s="23" t="s">
        <v>22</v>
      </c>
      <c r="B37" s="6" t="s">
        <v>21</v>
      </c>
      <c r="C37" s="6" t="s">
        <v>20</v>
      </c>
      <c r="D37" s="6" t="s">
        <v>19</v>
      </c>
      <c r="E37" s="5" t="s">
        <v>18</v>
      </c>
      <c r="F37" s="5" t="s">
        <v>17</v>
      </c>
      <c r="G37" s="5" t="s">
        <v>16</v>
      </c>
      <c r="H37" s="5" t="s">
        <v>3</v>
      </c>
      <c r="I37" s="4">
        <v>7.5</v>
      </c>
      <c r="J37" s="4">
        <v>35</v>
      </c>
      <c r="K37" s="4">
        <v>35</v>
      </c>
      <c r="L37" s="4" t="s">
        <v>15</v>
      </c>
      <c r="M37" s="4" t="s">
        <v>15</v>
      </c>
      <c r="N37" s="4" t="s">
        <v>15</v>
      </c>
      <c r="O37" s="4">
        <v>77.5</v>
      </c>
    </row>
    <row r="38" spans="1:16" x14ac:dyDescent="0.2">
      <c r="A38" s="24" t="s">
        <v>10</v>
      </c>
      <c r="B38" s="3"/>
      <c r="C38" s="3"/>
      <c r="D38" s="3"/>
      <c r="E38" s="3"/>
      <c r="F38" s="3"/>
      <c r="G38" s="3"/>
      <c r="H38" s="3"/>
      <c r="I38" s="2">
        <v>292.3</v>
      </c>
      <c r="J38" s="2">
        <v>223.5</v>
      </c>
      <c r="K38" s="2">
        <v>205.6</v>
      </c>
      <c r="L38" s="2">
        <v>92.6</v>
      </c>
      <c r="M38" s="2">
        <v>158</v>
      </c>
      <c r="N38" s="2">
        <v>183.7</v>
      </c>
      <c r="O38" s="2">
        <v>1679.3</v>
      </c>
    </row>
    <row r="39" spans="1:16" x14ac:dyDescent="0.2">
      <c r="A39" s="25" t="s">
        <v>14</v>
      </c>
    </row>
    <row r="40" spans="1:16" x14ac:dyDescent="0.2">
      <c r="A40" s="25" t="s">
        <v>13</v>
      </c>
    </row>
    <row r="41" spans="1:16" x14ac:dyDescent="0.2">
      <c r="A41" s="25" t="s">
        <v>12</v>
      </c>
    </row>
    <row r="42" spans="1:16" x14ac:dyDescent="0.2">
      <c r="A42" s="25" t="s">
        <v>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Summary</vt:lpstr>
      <vt:lpstr>SchxSch</vt:lpstr>
      <vt:lpstr>Appendix A.4</vt:lpstr>
      <vt:lpstr>Appendix A.14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Mary</dc:creator>
  <cp:lastModifiedBy>Mary</cp:lastModifiedBy>
  <dcterms:created xsi:type="dcterms:W3CDTF">2019-09-17T17:11:40Z</dcterms:created>
  <dcterms:modified xsi:type="dcterms:W3CDTF">2019-09-30T01:47:31Z</dcterms:modified>
</cp:coreProperties>
</file>