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85" yWindow="120" windowWidth="15840" windowHeight="10020"/>
  </bookViews>
  <sheets>
    <sheet name="DCPS central office FTE " sheetId="1" r:id="rId1"/>
    <sheet name="Inflation" sheetId="2" r:id="rId2"/>
  </sheets>
  <definedNames>
    <definedName name="ACTUAL1">#N/A</definedName>
    <definedName name="ACTUAL2">#N/A</definedName>
    <definedName name="bbbb">#N/A</definedName>
    <definedName name="bbbbb">#N/A</definedName>
    <definedName name="DCPS1">#N/A</definedName>
    <definedName name="DCPS2">#N/A</definedName>
    <definedName name="DCPS3">#N/A</definedName>
    <definedName name="DCPS4">#N/A</definedName>
    <definedName name="DCPS5">#N/A</definedName>
    <definedName name="DCPS6">#N/A</definedName>
    <definedName name="DCPSA">#N/A</definedName>
    <definedName name="DCPSX">#N/A</definedName>
    <definedName name="DCPSY">#N/A</definedName>
    <definedName name="DCPSZ">#N/A</definedName>
    <definedName name="e">#N/A</definedName>
    <definedName name="hu">#N/A</definedName>
    <definedName name="huh">#N/A</definedName>
    <definedName name="oy">#N/A</definedName>
    <definedName name="_xlnm.Print_Area" localSheetId="0">'DCPS central office FTE '!$A$1:$M$38</definedName>
    <definedName name="SPECEDUC">#N/A</definedName>
    <definedName name="Summary">#N/A</definedName>
    <definedName name="Summary1">#N/A</definedName>
    <definedName name="veh">#N/A</definedName>
    <definedName name="xx">#N/A</definedName>
    <definedName name="xxxxx">#N/A</definedName>
    <definedName name="xxxxxx">#N/A</definedName>
  </definedNames>
  <calcPr calcId="145621"/>
</workbook>
</file>

<file path=xl/calcChain.xml><?xml version="1.0" encoding="utf-8"?>
<calcChain xmlns="http://schemas.openxmlformats.org/spreadsheetml/2006/main">
  <c r="I18" i="1" l="1"/>
  <c r="H18" i="1"/>
  <c r="M18" i="1"/>
  <c r="L18" i="1"/>
  <c r="M12" i="1" l="1"/>
  <c r="L12" i="1"/>
  <c r="M9" i="1"/>
  <c r="L9" i="1"/>
  <c r="M14" i="1" l="1"/>
  <c r="L14" i="1"/>
  <c r="G18" i="1"/>
  <c r="J18" i="1"/>
  <c r="K18" i="1"/>
  <c r="K12" i="1" l="1"/>
  <c r="K9" i="1"/>
  <c r="K14" i="1" l="1"/>
  <c r="J45" i="1"/>
  <c r="G14" i="2"/>
  <c r="G13" i="2"/>
  <c r="D12" i="2" l="1"/>
  <c r="G7" i="2" l="1"/>
  <c r="G6" i="2"/>
  <c r="G12" i="2"/>
  <c r="G11" i="2"/>
  <c r="G10" i="2"/>
  <c r="G9" i="2"/>
  <c r="G8" i="2"/>
  <c r="G5" i="2"/>
  <c r="G4" i="2"/>
  <c r="D10" i="2"/>
  <c r="D9" i="2"/>
  <c r="D8" i="2"/>
  <c r="D7" i="2"/>
  <c r="D6" i="2"/>
  <c r="D5" i="2"/>
  <c r="D4" i="2"/>
  <c r="C10" i="2"/>
  <c r="C9" i="2"/>
  <c r="C8" i="2"/>
  <c r="C7" i="2"/>
  <c r="C6" i="2"/>
  <c r="C4" i="2"/>
  <c r="C14" i="2" l="1"/>
  <c r="D14" i="2" s="1"/>
  <c r="C13" i="2"/>
  <c r="C12" i="2"/>
  <c r="C11" i="2"/>
  <c r="C5" i="2"/>
  <c r="C3" i="2"/>
  <c r="E18" i="1" l="1"/>
  <c r="D18" i="1"/>
  <c r="C18" i="1"/>
  <c r="B18" i="1"/>
  <c r="J12" i="1" l="1"/>
  <c r="J14" i="1" s="1"/>
  <c r="J9" i="1"/>
  <c r="I8" i="1" l="1"/>
  <c r="I45" i="1" l="1"/>
  <c r="H45" i="1"/>
  <c r="G45" i="1"/>
  <c r="I12" i="1"/>
  <c r="I9" i="1"/>
  <c r="D13" i="2"/>
  <c r="H9" i="1"/>
  <c r="H12" i="1"/>
  <c r="G3" i="2"/>
  <c r="D11" i="2"/>
  <c r="D3" i="2"/>
  <c r="C4" i="1"/>
  <c r="C12" i="1" s="1"/>
  <c r="C17" i="1" s="1"/>
  <c r="B4" i="1"/>
  <c r="B12" i="1" s="1"/>
  <c r="B17" i="1" s="1"/>
  <c r="H38" i="1"/>
  <c r="G38" i="1"/>
  <c r="F38" i="1"/>
  <c r="E38" i="1"/>
  <c r="G12" i="1"/>
  <c r="F12" i="1"/>
  <c r="F14" i="1" s="1"/>
  <c r="E12" i="1"/>
  <c r="E17" i="1" s="1"/>
  <c r="D12" i="1"/>
  <c r="D17" i="1" s="1"/>
  <c r="G9" i="1"/>
  <c r="F9" i="1"/>
  <c r="E9" i="1"/>
  <c r="D9" i="1"/>
  <c r="H17" i="1" l="1"/>
  <c r="D14" i="1"/>
  <c r="M17" i="1"/>
  <c r="L17" i="1"/>
  <c r="H14" i="1"/>
  <c r="I14" i="1"/>
  <c r="I17" i="1"/>
  <c r="G17" i="1"/>
  <c r="C14" i="1"/>
  <c r="K17" i="1"/>
  <c r="J17" i="1"/>
  <c r="B14" i="1"/>
  <c r="E14" i="1"/>
  <c r="G14" i="1"/>
</calcChain>
</file>

<file path=xl/sharedStrings.xml><?xml version="1.0" encoding="utf-8"?>
<sst xmlns="http://schemas.openxmlformats.org/spreadsheetml/2006/main" count="77" uniqueCount="68">
  <si>
    <t>Grand Total</t>
  </si>
  <si>
    <t>Oak Hill (contracted out)</t>
  </si>
  <si>
    <t>Information technology (OCTO)</t>
  </si>
  <si>
    <t>Facilities maintenance &amp; management (OPEFM))</t>
  </si>
  <si>
    <t>Food services (contracted out)</t>
  </si>
  <si>
    <t>Local school budgets</t>
  </si>
  <si>
    <t>Central instructional support</t>
  </si>
  <si>
    <t>Central administration</t>
  </si>
  <si>
    <t>FY 2011</t>
  </si>
  <si>
    <t>FY 2007</t>
  </si>
  <si>
    <t>FY 2005</t>
  </si>
  <si>
    <t>FY 2003</t>
  </si>
  <si>
    <t>Audited resident enrollment</t>
  </si>
  <si>
    <t>Central offices</t>
  </si>
  <si>
    <t>City-wide services central</t>
  </si>
  <si>
    <t xml:space="preserve">City-wide services non-instructional </t>
  </si>
  <si>
    <t xml:space="preserve">City-wide services school-based </t>
  </si>
  <si>
    <t>Summary</t>
  </si>
  <si>
    <t>SEA functions (OSSE)</t>
  </si>
  <si>
    <t>Transportation (OSSE)</t>
  </si>
  <si>
    <t>School-based funded centrally</t>
  </si>
  <si>
    <t>Students per central office FTE</t>
  </si>
  <si>
    <t>Central non-instructional functions</t>
  </si>
  <si>
    <t xml:space="preserve"> </t>
  </si>
  <si>
    <t>FY 1996</t>
  </si>
  <si>
    <t>FY 1981</t>
  </si>
  <si>
    <t>Changes</t>
  </si>
  <si>
    <t>Central office FTEs</t>
  </si>
  <si>
    <t>Enrollment</t>
  </si>
  <si>
    <t>DC-Balt CPI</t>
  </si>
  <si>
    <t>100,000 equiv</t>
  </si>
  <si>
    <t xml:space="preserve">No. </t>
  </si>
  <si>
    <t>Vac</t>
  </si>
  <si>
    <t>Net</t>
  </si>
  <si>
    <t>FY 2012</t>
  </si>
  <si>
    <t>Sources:  Derived from DCPS annual Schedule As and payroll reports, except for 1981, which is based on budget.</t>
  </si>
  <si>
    <t xml:space="preserve">FY 2012 </t>
  </si>
  <si>
    <t>FY 2013</t>
  </si>
  <si>
    <t xml:space="preserve">DCPS current LEA functions </t>
  </si>
  <si>
    <t>EXCLUSIONS</t>
  </si>
  <si>
    <t>Functions transferred or contracted out as of fy 2013</t>
  </si>
  <si>
    <t>FY 07-FY 11</t>
  </si>
  <si>
    <t>FY 2014</t>
  </si>
  <si>
    <t>FY 07-FY 14</t>
  </si>
  <si>
    <t>CPI base 14</t>
  </si>
  <si>
    <t>Number of DCPS Central Office Employees with Salaries Over $100,000 in 2014 Dollars</t>
  </si>
  <si>
    <t>FY 2004</t>
  </si>
  <si>
    <t>FY 2006</t>
  </si>
  <si>
    <t>FY 2008</t>
  </si>
  <si>
    <t>FY 2009</t>
  </si>
  <si>
    <t>FY 2010</t>
  </si>
  <si>
    <t>City-wide services of DCPS (Early Stages)</t>
  </si>
  <si>
    <t>FY 2015</t>
  </si>
  <si>
    <t>FY 2016</t>
  </si>
  <si>
    <t>Plus 13 legal</t>
  </si>
  <si>
    <t>FY 07-FY 16</t>
  </si>
  <si>
    <t>DCPS FULL-TIME EQUIVALENT CENTRAL OFFICE EMPLOYEES FY 1981-FY 2016</t>
  </si>
  <si>
    <t>FY 2017</t>
  </si>
  <si>
    <t>FY 2018</t>
  </si>
  <si>
    <t>FY 07-FY 17</t>
  </si>
  <si>
    <t>FY 07-FY 18</t>
  </si>
  <si>
    <t>FY 07-FY 12</t>
  </si>
  <si>
    <t>FY 07-FY 13</t>
  </si>
  <si>
    <t>FY 81-FY 18</t>
  </si>
  <si>
    <t>FY 96-FY 18</t>
  </si>
  <si>
    <t>FY 03-FY 18</t>
  </si>
  <si>
    <t>FY 05-FY 18</t>
  </si>
  <si>
    <t>Legal services (OAG, returned to DCPS in FY 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</si>
</sst>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00_)"/>
    <numFmt numFmtId="166" formatCode="0.00_)"/>
    <numFmt numFmtId="167" formatCode="_(* #,##0.0_);_(* \(#,##0.0\);_(* &quot;-&quot;??_);_(@_)"/>
    <numFmt numFmtId="168" formatCode="_(&quot;$&quot;* #,##0_);_(&quot;$&quot;* \(#,##0\);_(&quot;$&quot;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5">
    <xf numFmtId="0" fontId="0" fillId="0" borderId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165" fontId="10" fillId="0" borderId="0"/>
    <xf numFmtId="165" fontId="10" fillId="0" borderId="0"/>
    <xf numFmtId="165" fontId="10" fillId="0" borderId="0"/>
    <xf numFmtId="165" fontId="10" fillId="0" borderId="0"/>
    <xf numFmtId="165" fontId="10" fillId="0" borderId="0"/>
    <xf numFmtId="165" fontId="10" fillId="0" borderId="0"/>
    <xf numFmtId="165" fontId="10" fillId="0" borderId="0"/>
    <xf numFmtId="165" fontId="1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166" fontId="19" fillId="0" borderId="0"/>
    <xf numFmtId="0" fontId="1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left"/>
    </xf>
    <xf numFmtId="43" fontId="0" fillId="0" borderId="0" xfId="0" applyNumberFormat="1"/>
    <xf numFmtId="0" fontId="0" fillId="0" borderId="0" xfId="0" applyAlignment="1">
      <alignment horizontal="left" indent="1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 wrapText="1" indent="1"/>
    </xf>
    <xf numFmtId="0" fontId="0" fillId="0" borderId="0" xfId="0" applyBorder="1" applyAlignment="1">
      <alignment horizontal="left" indent="1"/>
    </xf>
    <xf numFmtId="164" fontId="0" fillId="0" borderId="0" xfId="0" applyNumberFormat="1" applyBorder="1"/>
    <xf numFmtId="9" fontId="0" fillId="0" borderId="0" xfId="1" applyFont="1" applyBorder="1"/>
    <xf numFmtId="0" fontId="0" fillId="0" borderId="0" xfId="0" applyBorder="1"/>
    <xf numFmtId="43" fontId="0" fillId="0" borderId="0" xfId="0" applyNumberFormat="1" applyBorder="1"/>
    <xf numFmtId="167" fontId="0" fillId="0" borderId="0" xfId="73" applyNumberFormat="1" applyFont="1"/>
    <xf numFmtId="168" fontId="0" fillId="0" borderId="0" xfId="74" applyNumberFormat="1" applyFont="1"/>
    <xf numFmtId="0" fontId="2" fillId="0" borderId="0" xfId="0" applyFont="1" applyBorder="1" applyAlignment="1">
      <alignment horizontal="left"/>
    </xf>
    <xf numFmtId="0" fontId="24" fillId="0" borderId="0" xfId="0" applyFont="1"/>
    <xf numFmtId="0" fontId="2" fillId="0" borderId="0" xfId="0" applyFont="1" applyBorder="1" applyAlignment="1"/>
    <xf numFmtId="164" fontId="2" fillId="0" borderId="0" xfId="0" applyNumberFormat="1" applyFont="1" applyBorder="1"/>
  </cellXfs>
  <cellStyles count="75">
    <cellStyle name="20% - Accent1 2" xfId="9"/>
    <cellStyle name="20% - Accent2 2" xfId="10"/>
    <cellStyle name="20% - Accent3 2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Comma" xfId="73" builtinId="3"/>
    <cellStyle name="Comma  - Style1" xfId="36"/>
    <cellStyle name="Comma  - Style2" xfId="37"/>
    <cellStyle name="Comma  - Style3" xfId="38"/>
    <cellStyle name="Comma  - Style4" xfId="39"/>
    <cellStyle name="Comma  - Style5" xfId="40"/>
    <cellStyle name="Comma  - Style6" xfId="41"/>
    <cellStyle name="Comma  - Style7" xfId="42"/>
    <cellStyle name="Comma  - Style8" xfId="43"/>
    <cellStyle name="Comma 2" xfId="2"/>
    <cellStyle name="Comma 2 2" xfId="44"/>
    <cellStyle name="Comma 3" xfId="45"/>
    <cellStyle name="Comma 4" xfId="72"/>
    <cellStyle name="Currency" xfId="74" builtinId="4"/>
    <cellStyle name="Currency 2" xfId="7"/>
    <cellStyle name="Currency 2 2" xfId="8"/>
    <cellStyle name="Explanatory Text 2" xfId="46"/>
    <cellStyle name="Good 2" xfId="47"/>
    <cellStyle name="Heading 1 2" xfId="48"/>
    <cellStyle name="Heading 2 2" xfId="49"/>
    <cellStyle name="Heading 3 2" xfId="50"/>
    <cellStyle name="Heading 4 2" xfId="51"/>
    <cellStyle name="Input 2" xfId="52"/>
    <cellStyle name="Linked Cell 2" xfId="53"/>
    <cellStyle name="Neutral 2" xfId="54"/>
    <cellStyle name="Normal" xfId="0" builtinId="0"/>
    <cellStyle name="Normal - Style1" xfId="55"/>
    <cellStyle name="Normal 10" xfId="56"/>
    <cellStyle name="Normal 2" xfId="3"/>
    <cellStyle name="Normal 2 2" xfId="57"/>
    <cellStyle name="Normal 2 3" xfId="58"/>
    <cellStyle name="Normal 2 4" xfId="59"/>
    <cellStyle name="Normal 3" xfId="4"/>
    <cellStyle name="Normal 4" xfId="5"/>
    <cellStyle name="Normal 5" xfId="60"/>
    <cellStyle name="Normal 6" xfId="61"/>
    <cellStyle name="Normal 7" xfId="62"/>
    <cellStyle name="Normal 8" xfId="63"/>
    <cellStyle name="Normal 9" xfId="64"/>
    <cellStyle name="Note 2" xfId="65"/>
    <cellStyle name="Output 2" xfId="66"/>
    <cellStyle name="Percent" xfId="1" builtinId="5"/>
    <cellStyle name="Percent 2" xfId="6"/>
    <cellStyle name="Percent 3" xfId="67"/>
    <cellStyle name="Percent 4" xfId="68"/>
    <cellStyle name="Title 2" xfId="69"/>
    <cellStyle name="Total 2" xfId="70"/>
    <cellStyle name="Warning Text 2" xfId="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19</xdr:row>
      <xdr:rowOff>9525</xdr:rowOff>
    </xdr:from>
    <xdr:to>
      <xdr:col>8</xdr:col>
      <xdr:colOff>152400</xdr:colOff>
      <xdr:row>25</xdr:row>
      <xdr:rowOff>95251</xdr:rowOff>
    </xdr:to>
    <xdr:sp macro="" textlink="">
      <xdr:nvSpPr>
        <xdr:cNvPr id="2" name="TextBox 1"/>
        <xdr:cNvSpPr txBox="1"/>
      </xdr:nvSpPr>
      <xdr:spPr>
        <a:xfrm>
          <a:off x="114300" y="3640931"/>
          <a:ext cx="7491413" cy="12287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Central office staff are those who do not provide services directly to students.  Staff paid from central accounts who serve students directly are counted in the category "School-based funded centrally."</a:t>
          </a:r>
        </a:p>
        <a:p>
          <a:endParaRPr lang="en-US" sz="1100"/>
        </a:p>
        <a:p>
          <a:r>
            <a:rPr lang="en-US" sz="1100"/>
            <a:t>Figures above exclude 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vacant positions, and also </a:t>
          </a:r>
          <a:r>
            <a:rPr lang="en-US" sz="1100"/>
            <a:t>certain functions sometimes included in total FTE:  substitute teachers, after-school program employees, and city-wide</a:t>
          </a:r>
          <a:r>
            <a:rPr lang="en-US" sz="1100" baseline="0"/>
            <a:t> services provided beyond DCPS' own enrollment, primarily Early Stages  and NonPublic schools (special education) and  some jail and prison programs.  See below.  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tabSelected="1" zoomScale="80" zoomScaleNormal="80" workbookViewId="0">
      <pane xSplit="1" ySplit="3" topLeftCell="B15" activePane="bottomRight" state="frozen"/>
      <selection pane="topRight" activeCell="B1" sqref="B1"/>
      <selection pane="bottomLeft" activeCell="A4" sqref="A4"/>
      <selection pane="bottomRight"/>
    </sheetView>
  </sheetViews>
  <sheetFormatPr defaultRowHeight="15" x14ac:dyDescent="0.25"/>
  <cols>
    <col min="1" max="1" width="30.140625" customWidth="1"/>
    <col min="2" max="3" width="11.85546875" customWidth="1"/>
    <col min="4" max="12" width="11.5703125" customWidth="1"/>
    <col min="13" max="13" width="13" customWidth="1"/>
  </cols>
  <sheetData>
    <row r="1" spans="1:13" x14ac:dyDescent="0.25">
      <c r="B1" s="5"/>
      <c r="D1" s="4" t="s">
        <v>56</v>
      </c>
      <c r="F1" s="4"/>
    </row>
    <row r="2" spans="1:13" x14ac:dyDescent="0.25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5.75" x14ac:dyDescent="0.25">
      <c r="A3" s="15" t="s">
        <v>38</v>
      </c>
      <c r="B3" s="5" t="s">
        <v>25</v>
      </c>
      <c r="C3" s="5" t="s">
        <v>24</v>
      </c>
      <c r="D3" s="5" t="s">
        <v>11</v>
      </c>
      <c r="E3" s="5" t="s">
        <v>10</v>
      </c>
      <c r="F3" s="5" t="s">
        <v>9</v>
      </c>
      <c r="G3" s="5" t="s">
        <v>8</v>
      </c>
      <c r="H3" s="5" t="s">
        <v>34</v>
      </c>
      <c r="I3" s="5" t="s">
        <v>37</v>
      </c>
      <c r="J3" s="5" t="s">
        <v>42</v>
      </c>
      <c r="K3" s="5" t="s">
        <v>53</v>
      </c>
      <c r="L3" s="5" t="s">
        <v>57</v>
      </c>
      <c r="M3" s="5" t="s">
        <v>58</v>
      </c>
    </row>
    <row r="4" spans="1:13" x14ac:dyDescent="0.25">
      <c r="A4" s="3" t="s">
        <v>7</v>
      </c>
      <c r="B4" s="2">
        <f>151+191</f>
        <v>342</v>
      </c>
      <c r="C4" s="2">
        <f>123+138</f>
        <v>261</v>
      </c>
      <c r="D4" s="2">
        <v>202.21999999999997</v>
      </c>
      <c r="E4" s="2">
        <v>218.5</v>
      </c>
      <c r="F4" s="2">
        <v>278.49624999999997</v>
      </c>
      <c r="G4" s="2">
        <v>321.25</v>
      </c>
      <c r="H4" s="2">
        <v>281.5</v>
      </c>
      <c r="I4" s="2">
        <v>267.5</v>
      </c>
      <c r="J4" s="2">
        <v>260.5</v>
      </c>
      <c r="K4" s="2">
        <v>280.5</v>
      </c>
      <c r="L4" s="2">
        <v>283.5</v>
      </c>
      <c r="M4" s="2">
        <v>255.75</v>
      </c>
    </row>
    <row r="5" spans="1:13" x14ac:dyDescent="0.25">
      <c r="A5" s="3" t="s">
        <v>6</v>
      </c>
      <c r="B5" s="2">
        <v>174</v>
      </c>
      <c r="C5" s="2">
        <v>144</v>
      </c>
      <c r="D5" s="2">
        <v>280.25</v>
      </c>
      <c r="E5" s="2">
        <v>254.84</v>
      </c>
      <c r="F5" s="2">
        <v>263.34375</v>
      </c>
      <c r="G5" s="2">
        <v>376</v>
      </c>
      <c r="H5" s="2">
        <v>369</v>
      </c>
      <c r="I5" s="2">
        <v>388</v>
      </c>
      <c r="J5" s="2">
        <v>420</v>
      </c>
      <c r="K5" s="2">
        <v>427.05</v>
      </c>
      <c r="L5" s="2">
        <v>457.85</v>
      </c>
      <c r="M5" s="2">
        <v>489.27800000000002</v>
      </c>
    </row>
    <row r="6" spans="1:13" x14ac:dyDescent="0.25">
      <c r="A6" s="3" t="s">
        <v>22</v>
      </c>
      <c r="B6" s="2"/>
      <c r="C6" s="2"/>
      <c r="D6" s="2">
        <v>53</v>
      </c>
      <c r="E6" s="2">
        <v>46</v>
      </c>
      <c r="F6" s="2">
        <v>84.33</v>
      </c>
      <c r="G6" s="2">
        <v>67</v>
      </c>
      <c r="H6" s="2">
        <v>60</v>
      </c>
      <c r="I6" s="2">
        <v>55</v>
      </c>
      <c r="J6" s="2">
        <v>58</v>
      </c>
      <c r="K6" s="2">
        <v>62</v>
      </c>
      <c r="L6" s="2">
        <v>74</v>
      </c>
      <c r="M6" s="2">
        <v>86</v>
      </c>
    </row>
    <row r="7" spans="1:13" x14ac:dyDescent="0.25">
      <c r="A7" s="3" t="s">
        <v>20</v>
      </c>
      <c r="B7" s="2"/>
      <c r="C7" s="2"/>
      <c r="D7" s="2">
        <v>772.34999999999991</v>
      </c>
      <c r="E7" s="2">
        <v>744.25</v>
      </c>
      <c r="F7" s="2">
        <v>710.91124999999977</v>
      </c>
      <c r="G7" s="2">
        <v>605.62</v>
      </c>
      <c r="H7" s="2">
        <v>479.8</v>
      </c>
      <c r="I7" s="2">
        <v>465.06</v>
      </c>
      <c r="J7" s="2">
        <v>251.965</v>
      </c>
      <c r="K7" s="2">
        <v>238.06</v>
      </c>
      <c r="L7" s="2">
        <v>235.64</v>
      </c>
      <c r="M7" s="2">
        <v>239.26999999999998</v>
      </c>
    </row>
    <row r="8" spans="1:13" x14ac:dyDescent="0.25">
      <c r="A8" s="3" t="s">
        <v>5</v>
      </c>
      <c r="B8" s="2"/>
      <c r="C8" s="2"/>
      <c r="D8" s="2">
        <v>7145.4020030769243</v>
      </c>
      <c r="E8" s="2">
        <v>6697.91</v>
      </c>
      <c r="F8" s="2">
        <v>5800.8612500000136</v>
      </c>
      <c r="G8" s="2">
        <v>6215.59</v>
      </c>
      <c r="H8" s="2">
        <v>6126.03</v>
      </c>
      <c r="I8" s="2">
        <f>5706.56+125.44</f>
        <v>5832</v>
      </c>
      <c r="J8" s="2">
        <v>6443.1600000000071</v>
      </c>
      <c r="K8" s="2">
        <v>6684.0200000000304</v>
      </c>
      <c r="L8" s="2">
        <v>7028.460000000041</v>
      </c>
      <c r="M8" s="2">
        <v>7165.72</v>
      </c>
    </row>
    <row r="9" spans="1:13" x14ac:dyDescent="0.25">
      <c r="A9" s="10" t="s">
        <v>0</v>
      </c>
      <c r="B9" s="11"/>
      <c r="C9" s="11"/>
      <c r="D9" s="11">
        <f t="shared" ref="D9:M9" si="0">SUM(D4:D8)</f>
        <v>8453.222003076924</v>
      </c>
      <c r="E9" s="11">
        <f t="shared" si="0"/>
        <v>7961.5</v>
      </c>
      <c r="F9" s="11">
        <f t="shared" si="0"/>
        <v>7137.9425000000138</v>
      </c>
      <c r="G9" s="11">
        <f t="shared" si="0"/>
        <v>7585.46</v>
      </c>
      <c r="H9" s="11">
        <f t="shared" si="0"/>
        <v>7316.33</v>
      </c>
      <c r="I9" s="11">
        <f t="shared" si="0"/>
        <v>7007.5599999999995</v>
      </c>
      <c r="J9" s="11">
        <f t="shared" si="0"/>
        <v>7433.6250000000073</v>
      </c>
      <c r="K9" s="11">
        <f t="shared" si="0"/>
        <v>7691.6300000000301</v>
      </c>
      <c r="L9" s="11">
        <f t="shared" si="0"/>
        <v>8079.4500000000407</v>
      </c>
      <c r="M9" s="11">
        <f t="shared" si="0"/>
        <v>8236.018</v>
      </c>
    </row>
    <row r="10" spans="1:13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13" x14ac:dyDescent="0.25">
      <c r="A11" s="14" t="s">
        <v>17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pans="1:13" x14ac:dyDescent="0.25">
      <c r="A12" s="7" t="s">
        <v>13</v>
      </c>
      <c r="B12" s="11">
        <f t="shared" ref="B12:H12" si="1">SUM(B4:B6)</f>
        <v>516</v>
      </c>
      <c r="C12" s="11">
        <f t="shared" si="1"/>
        <v>405</v>
      </c>
      <c r="D12" s="11">
        <f t="shared" si="1"/>
        <v>535.47</v>
      </c>
      <c r="E12" s="11">
        <f t="shared" si="1"/>
        <v>519.34</v>
      </c>
      <c r="F12" s="11">
        <f t="shared" si="1"/>
        <v>626.16999999999996</v>
      </c>
      <c r="G12" s="11">
        <f t="shared" si="1"/>
        <v>764.25</v>
      </c>
      <c r="H12" s="11">
        <f t="shared" si="1"/>
        <v>710.5</v>
      </c>
      <c r="I12" s="11">
        <f t="shared" ref="I12:J12" si="2">SUM(I4:I6)</f>
        <v>710.5</v>
      </c>
      <c r="J12" s="11">
        <f t="shared" si="2"/>
        <v>738.5</v>
      </c>
      <c r="K12" s="11">
        <f t="shared" ref="K12:M12" si="3">SUM(K4:K6)</f>
        <v>769.55</v>
      </c>
      <c r="L12" s="11">
        <f t="shared" si="3"/>
        <v>815.35</v>
      </c>
      <c r="M12" s="11">
        <f t="shared" si="3"/>
        <v>831.02800000000002</v>
      </c>
    </row>
    <row r="13" spans="1:13" x14ac:dyDescent="0.25">
      <c r="A13" s="7" t="s">
        <v>12</v>
      </c>
      <c r="B13" s="8">
        <v>94601</v>
      </c>
      <c r="C13" s="8">
        <v>77746</v>
      </c>
      <c r="D13" s="8">
        <v>63369</v>
      </c>
      <c r="E13" s="8">
        <v>58548</v>
      </c>
      <c r="F13" s="8">
        <v>52191</v>
      </c>
      <c r="G13" s="8">
        <v>45630</v>
      </c>
      <c r="H13" s="8">
        <v>45191</v>
      </c>
      <c r="I13" s="8">
        <v>45557</v>
      </c>
      <c r="J13" s="8">
        <v>46393</v>
      </c>
      <c r="K13" s="8">
        <v>48510</v>
      </c>
      <c r="L13" s="8">
        <v>48439</v>
      </c>
      <c r="M13" s="8">
        <v>48651</v>
      </c>
    </row>
    <row r="14" spans="1:13" x14ac:dyDescent="0.25">
      <c r="A14" s="7" t="s">
        <v>21</v>
      </c>
      <c r="B14" s="8">
        <f t="shared" ref="B14:I14" si="4">B13/B12</f>
        <v>183.33527131782947</v>
      </c>
      <c r="C14" s="8">
        <f t="shared" si="4"/>
        <v>191.96543209876543</v>
      </c>
      <c r="D14" s="8">
        <f t="shared" si="4"/>
        <v>118.34276430052103</v>
      </c>
      <c r="E14" s="8">
        <f t="shared" si="4"/>
        <v>112.73539492432703</v>
      </c>
      <c r="F14" s="8">
        <f t="shared" si="4"/>
        <v>83.349569605698136</v>
      </c>
      <c r="G14" s="8">
        <f t="shared" si="4"/>
        <v>59.705593719332676</v>
      </c>
      <c r="H14" s="8">
        <f t="shared" si="4"/>
        <v>63.604503870513724</v>
      </c>
      <c r="I14" s="8">
        <f t="shared" si="4"/>
        <v>64.119634060520767</v>
      </c>
      <c r="J14" s="8">
        <f t="shared" ref="J14:K14" si="5">J13/J12</f>
        <v>62.820582261340554</v>
      </c>
      <c r="K14" s="8">
        <f t="shared" si="5"/>
        <v>63.036839711519725</v>
      </c>
      <c r="L14" s="8">
        <f t="shared" ref="L14:M14" si="6">L13/L12</f>
        <v>59.408842828233276</v>
      </c>
      <c r="M14" s="8">
        <f t="shared" si="6"/>
        <v>58.543153780618702</v>
      </c>
    </row>
    <row r="15" spans="1:13" x14ac:dyDescent="0.25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x14ac:dyDescent="0.25">
      <c r="A16" s="14" t="s">
        <v>26</v>
      </c>
      <c r="B16" s="16" t="s">
        <v>63</v>
      </c>
      <c r="C16" s="17" t="s">
        <v>64</v>
      </c>
      <c r="D16" s="17" t="s">
        <v>65</v>
      </c>
      <c r="E16" s="17" t="s">
        <v>66</v>
      </c>
      <c r="F16" s="17"/>
      <c r="G16" s="17" t="s">
        <v>41</v>
      </c>
      <c r="H16" s="17" t="s">
        <v>61</v>
      </c>
      <c r="I16" s="17" t="s">
        <v>62</v>
      </c>
      <c r="J16" s="17" t="s">
        <v>43</v>
      </c>
      <c r="K16" s="17" t="s">
        <v>55</v>
      </c>
      <c r="L16" s="17" t="s">
        <v>59</v>
      </c>
      <c r="M16" s="17" t="s">
        <v>60</v>
      </c>
    </row>
    <row r="17" spans="1:13" x14ac:dyDescent="0.25">
      <c r="A17" s="3" t="s">
        <v>27</v>
      </c>
      <c r="B17" s="9">
        <f>($M12-B12)/B12</f>
        <v>0.6105193798449613</v>
      </c>
      <c r="C17" s="9">
        <f>($M12-C12)/C12</f>
        <v>1.051920987654321</v>
      </c>
      <c r="D17" s="9">
        <f>($M12-D12)/D12</f>
        <v>0.55195996040861295</v>
      </c>
      <c r="E17" s="9">
        <f>($M12-E12)/E12</f>
        <v>0.60016174375168474</v>
      </c>
      <c r="F17" s="9"/>
      <c r="G17" s="9">
        <f>(G12-$F12)/$F12</f>
        <v>0.22051519555392313</v>
      </c>
      <c r="H17" s="9">
        <f t="shared" ref="H17:I17" si="7">(H12-$F12)/$F12</f>
        <v>0.13467588674002276</v>
      </c>
      <c r="I17" s="9">
        <f t="shared" si="7"/>
        <v>0.13467588674002276</v>
      </c>
      <c r="J17" s="9">
        <f>(J12-$F12)/$F12</f>
        <v>0.17939217784307784</v>
      </c>
      <c r="K17" s="9">
        <f>(K12-$F12)/$F12</f>
        <v>0.22897935065557279</v>
      </c>
      <c r="L17" s="9">
        <f t="shared" ref="L17:M17" si="8">(L12-$F12)/$F12</f>
        <v>0.30212242681699869</v>
      </c>
      <c r="M17" s="9">
        <f t="shared" si="8"/>
        <v>0.32716035581391645</v>
      </c>
    </row>
    <row r="18" spans="1:13" x14ac:dyDescent="0.25">
      <c r="A18" s="7" t="s">
        <v>28</v>
      </c>
      <c r="B18" s="9">
        <f t="shared" ref="B18:E18" si="9">($J13-B13)/B13</f>
        <v>-0.50959292185072036</v>
      </c>
      <c r="C18" s="9">
        <f t="shared" si="9"/>
        <v>-0.40327476654747513</v>
      </c>
      <c r="D18" s="9">
        <f t="shared" si="9"/>
        <v>-0.2678912401963105</v>
      </c>
      <c r="E18" s="9">
        <f t="shared" si="9"/>
        <v>-0.2076074332171893</v>
      </c>
      <c r="F18" s="9"/>
      <c r="G18" s="9">
        <f>(G13-$F13)/$F13</f>
        <v>-0.12571132953957578</v>
      </c>
      <c r="H18" s="9">
        <f t="shared" ref="H18:I18" si="10">(H13-$F13)/$F13</f>
        <v>-0.13412274146883563</v>
      </c>
      <c r="I18" s="9">
        <f t="shared" si="10"/>
        <v>-0.12711003812917937</v>
      </c>
      <c r="J18" s="9">
        <f>(J13-$F13)/$F13</f>
        <v>-0.11109195071947271</v>
      </c>
      <c r="K18" s="9">
        <f>(K13-$F13)/$F13</f>
        <v>-7.0529401620969129E-2</v>
      </c>
      <c r="L18" s="9">
        <f t="shared" ref="L18:M18" si="11">(L13-$F13)/$F13</f>
        <v>-7.1889789427295889E-2</v>
      </c>
      <c r="M18" s="9">
        <f t="shared" si="11"/>
        <v>-6.7827786399954015E-2</v>
      </c>
    </row>
    <row r="19" spans="1:13" x14ac:dyDescent="0.25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x14ac:dyDescent="0.25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13" x14ac:dyDescent="0.25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25">
      <c r="A22" s="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25">
      <c r="A23" s="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x14ac:dyDescent="0.25">
      <c r="A24" s="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x14ac:dyDescent="0.25">
      <c r="A25" s="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x14ac:dyDescent="0.25">
      <c r="A26" s="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25">
      <c r="A27" s="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x14ac:dyDescent="0.25">
      <c r="A28" s="1" t="s">
        <v>35</v>
      </c>
    </row>
    <row r="30" spans="1:13" x14ac:dyDescent="0.25">
      <c r="A30" s="4" t="s">
        <v>40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x14ac:dyDescent="0.25">
      <c r="A31" s="3" t="s">
        <v>18</v>
      </c>
      <c r="B31" s="2"/>
      <c r="C31" s="2"/>
      <c r="D31" s="2"/>
      <c r="E31" s="2">
        <v>139.6</v>
      </c>
      <c r="F31" s="2">
        <v>168.56</v>
      </c>
      <c r="G31" s="2">
        <v>129.83750000000001</v>
      </c>
      <c r="H31" s="2">
        <v>0</v>
      </c>
      <c r="I31" s="2"/>
      <c r="J31" s="2"/>
      <c r="K31" s="2"/>
      <c r="L31" s="2"/>
      <c r="M31" s="2"/>
    </row>
    <row r="32" spans="1:13" ht="31.15" customHeight="1" x14ac:dyDescent="0.25">
      <c r="A32" s="6" t="s">
        <v>3</v>
      </c>
      <c r="B32" s="2"/>
      <c r="C32" s="2"/>
      <c r="D32" s="2"/>
      <c r="E32" s="2">
        <v>316.5</v>
      </c>
      <c r="F32" s="2">
        <v>310.5</v>
      </c>
      <c r="G32" s="2">
        <v>344.9</v>
      </c>
      <c r="H32" s="2"/>
      <c r="I32" s="2"/>
      <c r="J32" s="2"/>
      <c r="K32" s="2"/>
      <c r="L32" s="2"/>
      <c r="M32" s="2"/>
    </row>
    <row r="33" spans="1:13" x14ac:dyDescent="0.25">
      <c r="A33" s="3" t="s">
        <v>2</v>
      </c>
      <c r="B33" s="2"/>
      <c r="C33" s="2"/>
      <c r="D33" s="2"/>
      <c r="E33" s="2">
        <v>54</v>
      </c>
      <c r="F33" s="2">
        <v>55</v>
      </c>
      <c r="G33" s="2">
        <v>58</v>
      </c>
      <c r="H33" s="2"/>
      <c r="I33" s="2"/>
      <c r="J33" s="2"/>
      <c r="K33" s="2"/>
      <c r="L33" s="2"/>
      <c r="M33" s="2"/>
    </row>
    <row r="34" spans="1:13" x14ac:dyDescent="0.25">
      <c r="A34" s="3" t="s">
        <v>67</v>
      </c>
      <c r="B34" s="2"/>
      <c r="C34" s="2"/>
      <c r="D34" s="2"/>
      <c r="E34" s="2">
        <v>19</v>
      </c>
      <c r="F34" s="2">
        <v>19</v>
      </c>
      <c r="G34" s="2"/>
      <c r="H34" s="2"/>
      <c r="I34" s="2"/>
      <c r="J34" s="2"/>
      <c r="K34" s="2">
        <v>22</v>
      </c>
      <c r="L34" s="2">
        <v>23</v>
      </c>
      <c r="M34" s="2">
        <v>23</v>
      </c>
    </row>
    <row r="35" spans="1:13" x14ac:dyDescent="0.25">
      <c r="A35" s="3" t="s">
        <v>19</v>
      </c>
      <c r="B35" s="2"/>
      <c r="C35" s="2"/>
      <c r="D35" s="2"/>
      <c r="E35" s="2">
        <v>1130.9299999999944</v>
      </c>
      <c r="F35" s="2">
        <v>1182.22</v>
      </c>
      <c r="G35" s="2">
        <v>1117.4100000000283</v>
      </c>
      <c r="H35" s="2">
        <v>0</v>
      </c>
      <c r="I35" s="2"/>
      <c r="J35" s="2"/>
      <c r="K35" s="2"/>
      <c r="L35" s="2"/>
      <c r="M35" s="2"/>
    </row>
    <row r="36" spans="1:13" x14ac:dyDescent="0.25">
      <c r="A36" s="3" t="s">
        <v>1</v>
      </c>
      <c r="B36" s="2"/>
      <c r="C36" s="2"/>
      <c r="D36" s="2"/>
      <c r="E36" s="2">
        <v>50</v>
      </c>
      <c r="F36" s="2">
        <v>44.42</v>
      </c>
      <c r="G36" s="2">
        <v>48</v>
      </c>
      <c r="H36" s="2"/>
      <c r="I36" s="2"/>
      <c r="J36" s="2"/>
      <c r="K36" s="2"/>
      <c r="L36" s="2"/>
      <c r="M36" s="2"/>
    </row>
    <row r="37" spans="1:13" x14ac:dyDescent="0.25">
      <c r="A37" s="3" t="s">
        <v>4</v>
      </c>
      <c r="B37" s="2"/>
      <c r="C37" s="2"/>
      <c r="D37" s="2"/>
      <c r="E37" s="2">
        <v>246.5099999999984</v>
      </c>
      <c r="F37" s="2">
        <v>252.29</v>
      </c>
      <c r="G37" s="2">
        <v>213.77000000000046</v>
      </c>
      <c r="H37" s="2"/>
      <c r="I37" s="2"/>
      <c r="J37" s="2"/>
      <c r="K37" s="2"/>
      <c r="L37" s="2"/>
      <c r="M37" s="2"/>
    </row>
    <row r="38" spans="1:13" x14ac:dyDescent="0.25">
      <c r="B38" s="2"/>
      <c r="C38" s="2"/>
      <c r="D38" s="2"/>
      <c r="E38" s="2">
        <f>SUM(E31:E35)</f>
        <v>1660.0299999999943</v>
      </c>
      <c r="F38" s="2">
        <f>SUM(F31:F35)</f>
        <v>1735.28</v>
      </c>
      <c r="G38" s="2">
        <f>SUM(G31:G35)</f>
        <v>1650.1475000000282</v>
      </c>
      <c r="H38" s="2">
        <f>SUM(H31:H35)</f>
        <v>0</v>
      </c>
      <c r="I38" s="2"/>
      <c r="J38" s="2"/>
      <c r="K38" s="2"/>
      <c r="L38" s="2"/>
      <c r="M38" s="2"/>
    </row>
    <row r="40" spans="1:13" x14ac:dyDescent="0.25">
      <c r="A40" s="4" t="s">
        <v>39</v>
      </c>
    </row>
    <row r="41" spans="1:13" x14ac:dyDescent="0.25">
      <c r="A41" s="4" t="s">
        <v>51</v>
      </c>
      <c r="B41" s="2"/>
      <c r="C41" s="2"/>
      <c r="D41" s="2"/>
      <c r="E41" s="2"/>
      <c r="F41" s="2" t="s">
        <v>23</v>
      </c>
      <c r="G41" s="2"/>
      <c r="H41" s="2"/>
      <c r="I41" s="2"/>
      <c r="J41" s="2"/>
      <c r="K41" s="2"/>
      <c r="L41" s="2"/>
      <c r="M41" s="2"/>
    </row>
    <row r="42" spans="1:13" x14ac:dyDescent="0.25">
      <c r="A42" s="3" t="s">
        <v>14</v>
      </c>
      <c r="G42">
        <v>22</v>
      </c>
      <c r="H42">
        <v>25</v>
      </c>
      <c r="I42">
        <v>29</v>
      </c>
      <c r="J42">
        <v>42</v>
      </c>
    </row>
    <row r="43" spans="1:13" x14ac:dyDescent="0.25">
      <c r="A43" s="3" t="s">
        <v>15</v>
      </c>
      <c r="G43">
        <v>1</v>
      </c>
      <c r="H43">
        <v>2</v>
      </c>
      <c r="I43">
        <v>1</v>
      </c>
      <c r="J43">
        <v>2</v>
      </c>
    </row>
    <row r="44" spans="1:13" x14ac:dyDescent="0.25">
      <c r="A44" s="3" t="s">
        <v>16</v>
      </c>
      <c r="G44">
        <v>22</v>
      </c>
      <c r="H44">
        <v>42</v>
      </c>
      <c r="I44">
        <v>44</v>
      </c>
      <c r="J44">
        <v>48</v>
      </c>
    </row>
    <row r="45" spans="1:13" x14ac:dyDescent="0.25">
      <c r="A45" s="3"/>
      <c r="G45">
        <f>SUM(G42:G44)</f>
        <v>45</v>
      </c>
      <c r="H45">
        <f>SUM(H42:H44)</f>
        <v>69</v>
      </c>
      <c r="I45">
        <f>SUM(I42:I44)</f>
        <v>74</v>
      </c>
      <c r="J45">
        <f>SUM(J42:J44)</f>
        <v>92</v>
      </c>
    </row>
  </sheetData>
  <pageMargins left="0.7" right="0.7" top="0.75" bottom="0.75" header="0.3" footer="0.3"/>
  <pageSetup scale="71" orientation="landscape" r:id="rId1"/>
  <headerFooter>
    <oddFooter>&amp;CPrepared by Mary Levy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D19" sqref="D19"/>
    </sheetView>
  </sheetViews>
  <sheetFormatPr defaultRowHeight="15" x14ac:dyDescent="0.25"/>
  <cols>
    <col min="1" max="1" width="12" customWidth="1"/>
    <col min="2" max="2" width="11.140625" customWidth="1"/>
    <col min="3" max="3" width="10.5703125" customWidth="1"/>
    <col min="4" max="4" width="13" customWidth="1"/>
  </cols>
  <sheetData>
    <row r="1" spans="1:8" x14ac:dyDescent="0.25">
      <c r="A1" s="4" t="s">
        <v>45</v>
      </c>
    </row>
    <row r="2" spans="1:8" x14ac:dyDescent="0.25">
      <c r="B2" t="s">
        <v>29</v>
      </c>
      <c r="C2" t="s">
        <v>44</v>
      </c>
      <c r="D2" t="s">
        <v>30</v>
      </c>
      <c r="E2" t="s">
        <v>31</v>
      </c>
      <c r="F2" t="s">
        <v>32</v>
      </c>
      <c r="G2" t="s">
        <v>33</v>
      </c>
    </row>
    <row r="3" spans="1:8" x14ac:dyDescent="0.25">
      <c r="A3" t="s">
        <v>11</v>
      </c>
      <c r="B3" s="12">
        <v>116.2</v>
      </c>
      <c r="C3" s="12">
        <f>B3/$B$14*100</f>
        <v>75.041815469463401</v>
      </c>
      <c r="D3" s="13">
        <f>100000/$C3*100</f>
        <v>133259.03614457831</v>
      </c>
      <c r="E3">
        <v>8</v>
      </c>
      <c r="F3">
        <v>0</v>
      </c>
      <c r="G3">
        <f>E3-F3</f>
        <v>8</v>
      </c>
    </row>
    <row r="4" spans="1:8" x14ac:dyDescent="0.25">
      <c r="A4" t="s">
        <v>46</v>
      </c>
      <c r="B4" s="12">
        <v>119.5</v>
      </c>
      <c r="C4" s="12">
        <f>B4/$B$14*100</f>
        <v>77.172951364895667</v>
      </c>
      <c r="D4" s="13">
        <f t="shared" ref="D4:D10" si="0">100000/$C4*100</f>
        <v>129579.07949790795</v>
      </c>
      <c r="E4">
        <v>12</v>
      </c>
      <c r="F4">
        <v>4</v>
      </c>
      <c r="G4">
        <f t="shared" ref="G4:G14" si="1">E4-F4</f>
        <v>8</v>
      </c>
    </row>
    <row r="5" spans="1:8" x14ac:dyDescent="0.25">
      <c r="A5" t="s">
        <v>10</v>
      </c>
      <c r="B5" s="12">
        <v>124.3</v>
      </c>
      <c r="C5" s="12">
        <f>B5/$B$14*100</f>
        <v>80.272785394615326</v>
      </c>
      <c r="D5" s="13">
        <f t="shared" si="0"/>
        <v>124575.22123893807</v>
      </c>
      <c r="E5">
        <v>16</v>
      </c>
      <c r="F5">
        <v>3</v>
      </c>
      <c r="G5">
        <f t="shared" si="1"/>
        <v>13</v>
      </c>
    </row>
    <row r="6" spans="1:8" x14ac:dyDescent="0.25">
      <c r="A6" t="s">
        <v>47</v>
      </c>
      <c r="B6" s="12">
        <v>128.80000000000001</v>
      </c>
      <c r="C6" s="12">
        <f t="shared" ref="C6:C10" si="2">B6/$B$14*100</f>
        <v>83.178879797477506</v>
      </c>
      <c r="D6" s="13">
        <f t="shared" si="0"/>
        <v>120222.82608695653</v>
      </c>
      <c r="E6">
        <v>37</v>
      </c>
      <c r="F6">
        <v>4</v>
      </c>
      <c r="G6">
        <f t="shared" ref="G6:G7" si="3">E6-F6</f>
        <v>33</v>
      </c>
    </row>
    <row r="7" spans="1:8" x14ac:dyDescent="0.25">
      <c r="A7" t="s">
        <v>9</v>
      </c>
      <c r="B7" s="12">
        <v>133.464</v>
      </c>
      <c r="C7" s="12">
        <f t="shared" si="2"/>
        <v>86.190885196355111</v>
      </c>
      <c r="D7" s="13">
        <f t="shared" si="0"/>
        <v>116021.54888209555</v>
      </c>
      <c r="E7">
        <v>26</v>
      </c>
      <c r="F7">
        <v>3</v>
      </c>
      <c r="G7">
        <f t="shared" si="3"/>
        <v>23</v>
      </c>
    </row>
    <row r="8" spans="1:8" x14ac:dyDescent="0.25">
      <c r="A8" t="s">
        <v>48</v>
      </c>
      <c r="B8" s="12">
        <v>139.499</v>
      </c>
      <c r="C8" s="12">
        <f t="shared" si="2"/>
        <v>90.088280689971384</v>
      </c>
      <c r="D8" s="13">
        <f t="shared" si="0"/>
        <v>111002.22940666242</v>
      </c>
      <c r="E8">
        <v>56</v>
      </c>
      <c r="F8">
        <v>10</v>
      </c>
      <c r="G8">
        <f t="shared" si="1"/>
        <v>46</v>
      </c>
    </row>
    <row r="9" spans="1:8" x14ac:dyDescent="0.25">
      <c r="A9" t="s">
        <v>49</v>
      </c>
      <c r="B9" s="12">
        <v>139.81399999999999</v>
      </c>
      <c r="C9" s="12">
        <f t="shared" si="2"/>
        <v>90.29170729817173</v>
      </c>
      <c r="D9" s="13">
        <f t="shared" si="0"/>
        <v>110752.14213168927</v>
      </c>
      <c r="E9">
        <v>32</v>
      </c>
      <c r="G9">
        <f t="shared" si="1"/>
        <v>32</v>
      </c>
    </row>
    <row r="10" spans="1:8" x14ac:dyDescent="0.25">
      <c r="A10" t="s">
        <v>50</v>
      </c>
      <c r="B10" s="12">
        <v>142.21799999999999</v>
      </c>
      <c r="C10" s="12">
        <f t="shared" si="2"/>
        <v>91.844207508056328</v>
      </c>
      <c r="D10" s="13">
        <f t="shared" si="0"/>
        <v>108880.02925086839</v>
      </c>
      <c r="E10">
        <v>63</v>
      </c>
      <c r="F10">
        <v>7</v>
      </c>
      <c r="G10">
        <f t="shared" si="1"/>
        <v>56</v>
      </c>
    </row>
    <row r="11" spans="1:8" x14ac:dyDescent="0.25">
      <c r="A11" t="s">
        <v>8</v>
      </c>
      <c r="B11" s="12">
        <v>146.97499999999999</v>
      </c>
      <c r="C11" s="12">
        <f>B11/$B$14*100</f>
        <v>94.91627219125975</v>
      </c>
      <c r="D11" s="13">
        <f t="shared" ref="D11:D14" si="4">100000/$C11*100</f>
        <v>105356.0129273686</v>
      </c>
      <c r="E11">
        <v>85</v>
      </c>
      <c r="F11">
        <v>10</v>
      </c>
      <c r="G11">
        <f t="shared" si="1"/>
        <v>75</v>
      </c>
    </row>
    <row r="12" spans="1:8" x14ac:dyDescent="0.25">
      <c r="A12" t="s">
        <v>36</v>
      </c>
      <c r="B12" s="12">
        <v>150.21199999999999</v>
      </c>
      <c r="C12" s="12">
        <f>B12/$B$14*100</f>
        <v>97.006722765051947</v>
      </c>
      <c r="D12" s="13">
        <f t="shared" si="4"/>
        <v>103085.63896359813</v>
      </c>
      <c r="E12">
        <v>81</v>
      </c>
      <c r="F12">
        <v>7</v>
      </c>
      <c r="G12">
        <f t="shared" si="1"/>
        <v>74</v>
      </c>
    </row>
    <row r="13" spans="1:8" x14ac:dyDescent="0.25">
      <c r="A13" t="s">
        <v>37</v>
      </c>
      <c r="B13" s="12">
        <v>152.5</v>
      </c>
      <c r="C13" s="12">
        <f>B13/$B$14*100</f>
        <v>98.484310319218309</v>
      </c>
      <c r="D13" s="13">
        <f t="shared" si="4"/>
        <v>101539.01639344264</v>
      </c>
      <c r="E13">
        <v>116</v>
      </c>
      <c r="F13">
        <v>10</v>
      </c>
      <c r="G13">
        <f t="shared" si="1"/>
        <v>106</v>
      </c>
    </row>
    <row r="14" spans="1:8" x14ac:dyDescent="0.25">
      <c r="A14" t="s">
        <v>42</v>
      </c>
      <c r="B14" s="12">
        <v>154.84700000000001</v>
      </c>
      <c r="C14" s="12">
        <f>B14/$B$14*100</f>
        <v>100</v>
      </c>
      <c r="D14" s="13">
        <f t="shared" si="4"/>
        <v>100000</v>
      </c>
      <c r="E14">
        <v>161</v>
      </c>
      <c r="F14">
        <v>4</v>
      </c>
      <c r="G14">
        <f t="shared" si="1"/>
        <v>157</v>
      </c>
    </row>
    <row r="15" spans="1:8" x14ac:dyDescent="0.25">
      <c r="A15" t="s">
        <v>52</v>
      </c>
    </row>
    <row r="16" spans="1:8" x14ac:dyDescent="0.25">
      <c r="A16" t="s">
        <v>53</v>
      </c>
      <c r="G16">
        <v>103</v>
      </c>
      <c r="H16" t="s">
        <v>54</v>
      </c>
    </row>
    <row r="17" spans="1:1" x14ac:dyDescent="0.25">
      <c r="A17" t="s">
        <v>57</v>
      </c>
    </row>
    <row r="18" spans="1:1" x14ac:dyDescent="0.25">
      <c r="A18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DCPS central office FTE </vt:lpstr>
      <vt:lpstr>Inflation</vt:lpstr>
      <vt:lpstr>'DCPS central office FTE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Levy</dc:creator>
  <cp:lastModifiedBy>Mary</cp:lastModifiedBy>
  <cp:lastPrinted>2018-03-28T03:25:44Z</cp:lastPrinted>
  <dcterms:created xsi:type="dcterms:W3CDTF">2011-03-02T04:23:52Z</dcterms:created>
  <dcterms:modified xsi:type="dcterms:W3CDTF">2018-03-28T03:33:11Z</dcterms:modified>
</cp:coreProperties>
</file>